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 tabRatio="598"/>
  </bookViews>
  <sheets>
    <sheet name="Прил 1" sheetId="1" r:id="rId1"/>
    <sheet name="Прил 2" sheetId="3" r:id="rId2"/>
  </sheets>
  <definedNames>
    <definedName name="_xlnm._FilterDatabase" localSheetId="0" hidden="1">'Прил 1'!$A$11:$AO$2576</definedName>
    <definedName name="_xlnm._FilterDatabase" localSheetId="1" hidden="1">'Прил 2'!$A$6:$N$213</definedName>
    <definedName name="_xlnm.Print_Area" localSheetId="0">'Прил 1'!$A$1:$U$2576</definedName>
  </definedNames>
  <calcPr calcId="152511"/>
</workbook>
</file>

<file path=xl/calcChain.xml><?xml version="1.0" encoding="utf-8"?>
<calcChain xmlns="http://schemas.openxmlformats.org/spreadsheetml/2006/main">
  <c r="N268" i="1" l="1"/>
  <c r="O268" i="1"/>
  <c r="P268" i="1"/>
  <c r="Q268" i="1"/>
  <c r="R268" i="1"/>
  <c r="M268" i="1"/>
  <c r="N266" i="1"/>
  <c r="O266" i="1"/>
  <c r="P266" i="1"/>
  <c r="Q266" i="1"/>
  <c r="R266" i="1"/>
  <c r="M266" i="1"/>
  <c r="N264" i="1"/>
  <c r="O264" i="1"/>
  <c r="P264" i="1"/>
  <c r="Q264" i="1"/>
  <c r="R264" i="1"/>
  <c r="M264" i="1"/>
  <c r="N262" i="1"/>
  <c r="O262" i="1"/>
  <c r="P262" i="1"/>
  <c r="Q262" i="1"/>
  <c r="R262" i="1"/>
  <c r="M262" i="1"/>
  <c r="N259" i="1"/>
  <c r="O259" i="1"/>
  <c r="P259" i="1"/>
  <c r="Q259" i="1"/>
  <c r="R259" i="1"/>
  <c r="M259" i="1"/>
  <c r="N105" i="1"/>
  <c r="O105" i="1"/>
  <c r="P105" i="1"/>
  <c r="Q105" i="1"/>
  <c r="R105" i="1"/>
  <c r="M105" i="1"/>
  <c r="N103" i="1"/>
  <c r="O103" i="1"/>
  <c r="P103" i="1"/>
  <c r="Q103" i="1"/>
  <c r="R103" i="1"/>
  <c r="M103" i="1"/>
  <c r="N96" i="1"/>
  <c r="O96" i="1"/>
  <c r="P96" i="1"/>
  <c r="Q96" i="1"/>
  <c r="R96" i="1"/>
  <c r="M96" i="1"/>
  <c r="N93" i="1"/>
  <c r="O93" i="1"/>
  <c r="P93" i="1"/>
  <c r="Q93" i="1"/>
  <c r="R93" i="1"/>
  <c r="M93" i="1"/>
  <c r="N91" i="1"/>
  <c r="O91" i="1"/>
  <c r="P91" i="1"/>
  <c r="Q91" i="1"/>
  <c r="R91" i="1"/>
  <c r="M91" i="1"/>
  <c r="N88" i="1"/>
  <c r="O88" i="1"/>
  <c r="P88" i="1"/>
  <c r="Q88" i="1"/>
  <c r="R88" i="1"/>
  <c r="M88" i="1"/>
  <c r="N86" i="1"/>
  <c r="O86" i="1"/>
  <c r="P86" i="1"/>
  <c r="Q86" i="1"/>
  <c r="R86" i="1"/>
  <c r="M86" i="1"/>
  <c r="N83" i="1"/>
  <c r="O83" i="1"/>
  <c r="P83" i="1"/>
  <c r="Q83" i="1"/>
  <c r="R83" i="1"/>
  <c r="M83" i="1"/>
  <c r="N80" i="1"/>
  <c r="O80" i="1"/>
  <c r="P80" i="1"/>
  <c r="Q80" i="1"/>
  <c r="R80" i="1"/>
  <c r="M80" i="1"/>
  <c r="N75" i="1"/>
  <c r="O75" i="1"/>
  <c r="P75" i="1"/>
  <c r="Q75" i="1"/>
  <c r="R75" i="1"/>
  <c r="M75" i="1"/>
  <c r="N72" i="1"/>
  <c r="O72" i="1"/>
  <c r="P72" i="1"/>
  <c r="Q72" i="1"/>
  <c r="R72" i="1"/>
  <c r="M72" i="1"/>
  <c r="N70" i="1"/>
  <c r="O70" i="1"/>
  <c r="P70" i="1"/>
  <c r="Q70" i="1"/>
  <c r="R70" i="1"/>
  <c r="M70" i="1"/>
  <c r="N67" i="1"/>
  <c r="O67" i="1"/>
  <c r="P67" i="1"/>
  <c r="Q67" i="1"/>
  <c r="R67" i="1"/>
  <c r="M67" i="1"/>
  <c r="N65" i="1"/>
  <c r="O65" i="1"/>
  <c r="P65" i="1"/>
  <c r="Q65" i="1"/>
  <c r="R65" i="1"/>
  <c r="M65" i="1"/>
  <c r="N62" i="1"/>
  <c r="O62" i="1"/>
  <c r="P62" i="1"/>
  <c r="Q62" i="1"/>
  <c r="R62" i="1"/>
  <c r="M62" i="1"/>
  <c r="N60" i="1"/>
  <c r="O60" i="1"/>
  <c r="P60" i="1"/>
  <c r="Q60" i="1"/>
  <c r="R60" i="1"/>
  <c r="M60" i="1"/>
  <c r="N58" i="1"/>
  <c r="O58" i="1"/>
  <c r="P58" i="1"/>
  <c r="Q58" i="1"/>
  <c r="R58" i="1"/>
  <c r="M58" i="1"/>
  <c r="N53" i="1"/>
  <c r="O53" i="1"/>
  <c r="P53" i="1"/>
  <c r="Q53" i="1"/>
  <c r="R53" i="1"/>
  <c r="M53" i="1"/>
  <c r="N49" i="1"/>
  <c r="O49" i="1"/>
  <c r="P49" i="1"/>
  <c r="Q49" i="1"/>
  <c r="R49" i="1"/>
  <c r="M49" i="1"/>
  <c r="N46" i="1"/>
  <c r="O46" i="1"/>
  <c r="P46" i="1"/>
  <c r="Q46" i="1"/>
  <c r="R46" i="1"/>
  <c r="M46" i="1"/>
  <c r="N43" i="1"/>
  <c r="O43" i="1"/>
  <c r="P43" i="1"/>
  <c r="Q43" i="1"/>
  <c r="R43" i="1"/>
  <c r="M43" i="1"/>
  <c r="N39" i="1"/>
  <c r="O39" i="1"/>
  <c r="P39" i="1"/>
  <c r="Q39" i="1"/>
  <c r="R39" i="1"/>
  <c r="M39" i="1"/>
  <c r="N127" i="1"/>
  <c r="P127" i="1"/>
  <c r="Q127" i="1"/>
  <c r="N109" i="1"/>
  <c r="O109" i="1"/>
  <c r="P109" i="1"/>
  <c r="Q109" i="1"/>
  <c r="M109" i="1"/>
  <c r="I13" i="3" l="1"/>
  <c r="R35" i="1"/>
  <c r="Q35" i="1"/>
  <c r="P35" i="1"/>
  <c r="O35" i="1"/>
  <c r="N35" i="1"/>
  <c r="M35" i="1"/>
  <c r="K35" i="1"/>
  <c r="J35" i="1"/>
  <c r="I35" i="1"/>
  <c r="H35" i="1"/>
  <c r="S34" i="1"/>
  <c r="R33" i="1"/>
  <c r="Q33" i="1"/>
  <c r="P33" i="1"/>
  <c r="O33" i="1"/>
  <c r="N33" i="1"/>
  <c r="M33" i="1"/>
  <c r="K33" i="1"/>
  <c r="J33" i="1"/>
  <c r="I33" i="1"/>
  <c r="H33" i="1"/>
  <c r="S32" i="1"/>
  <c r="R31" i="1"/>
  <c r="Q31" i="1"/>
  <c r="P31" i="1"/>
  <c r="O31" i="1"/>
  <c r="N31" i="1"/>
  <c r="M31" i="1"/>
  <c r="K31" i="1"/>
  <c r="J31" i="1"/>
  <c r="I31" i="1"/>
  <c r="H31" i="1"/>
  <c r="S30" i="1"/>
  <c r="S29" i="1"/>
  <c r="S28" i="1"/>
  <c r="R27" i="1"/>
  <c r="Q27" i="1"/>
  <c r="P27" i="1"/>
  <c r="O27" i="1"/>
  <c r="N27" i="1"/>
  <c r="M27" i="1"/>
  <c r="K27" i="1"/>
  <c r="J27" i="1"/>
  <c r="I27" i="1"/>
  <c r="H27" i="1"/>
  <c r="S26" i="1"/>
  <c r="R25" i="1"/>
  <c r="Q25" i="1"/>
  <c r="P25" i="1"/>
  <c r="O25" i="1"/>
  <c r="N25" i="1"/>
  <c r="M25" i="1"/>
  <c r="K25" i="1"/>
  <c r="I25" i="1"/>
  <c r="H25" i="1"/>
  <c r="S24" i="1"/>
  <c r="R23" i="1"/>
  <c r="Q23" i="1"/>
  <c r="P23" i="1"/>
  <c r="O23" i="1"/>
  <c r="N23" i="1"/>
  <c r="M23" i="1"/>
  <c r="K23" i="1"/>
  <c r="J23" i="1"/>
  <c r="J25" i="1" s="1"/>
  <c r="I23" i="1"/>
  <c r="H23" i="1"/>
  <c r="S22" i="1"/>
  <c r="S21" i="1"/>
  <c r="R20" i="1"/>
  <c r="Q20" i="1"/>
  <c r="P20" i="1"/>
  <c r="O20" i="1"/>
  <c r="N20" i="1"/>
  <c r="M20" i="1"/>
  <c r="K20" i="1"/>
  <c r="J20" i="1"/>
  <c r="I20" i="1"/>
  <c r="H20" i="1"/>
  <c r="S19" i="1"/>
  <c r="S18" i="1"/>
  <c r="R17" i="1"/>
  <c r="Q17" i="1"/>
  <c r="P17" i="1"/>
  <c r="O17" i="1"/>
  <c r="N17" i="1"/>
  <c r="M17" i="1"/>
  <c r="S16" i="1"/>
  <c r="S15" i="1"/>
  <c r="S14" i="1"/>
  <c r="K13" i="1" l="1"/>
  <c r="K12" i="1" s="1"/>
  <c r="O13" i="1"/>
  <c r="O12" i="1" s="1"/>
  <c r="J13" i="1"/>
  <c r="J12" i="1" s="1"/>
  <c r="P13" i="1"/>
  <c r="P12" i="1" s="1"/>
  <c r="M13" i="1"/>
  <c r="M12" i="1" s="1"/>
  <c r="Q13" i="1"/>
  <c r="Q12" i="1" s="1"/>
  <c r="H13" i="1"/>
  <c r="H12" i="1" s="1"/>
  <c r="I13" i="1"/>
  <c r="I12" i="1" s="1"/>
  <c r="N13" i="1"/>
  <c r="N12" i="1" s="1"/>
  <c r="R13" i="1"/>
  <c r="N348" i="1"/>
  <c r="O348" i="1"/>
  <c r="P348" i="1"/>
  <c r="Q348" i="1"/>
  <c r="M348" i="1"/>
  <c r="N1004" i="1"/>
  <c r="O1004" i="1"/>
  <c r="P1004" i="1"/>
  <c r="Q1004" i="1"/>
  <c r="R1004" i="1"/>
  <c r="M1004" i="1"/>
  <c r="M1641" i="1"/>
  <c r="N2053" i="1"/>
  <c r="O2053" i="1"/>
  <c r="P2053" i="1"/>
  <c r="Q2053" i="1"/>
  <c r="R2053" i="1"/>
  <c r="M2053" i="1"/>
  <c r="N2079" i="1"/>
  <c r="O2079" i="1"/>
  <c r="P2079" i="1"/>
  <c r="Q2079" i="1"/>
  <c r="R2079" i="1"/>
  <c r="M2079" i="1"/>
  <c r="N2127" i="1"/>
  <c r="O2127" i="1"/>
  <c r="P2127" i="1"/>
  <c r="Q2127" i="1"/>
  <c r="R2127" i="1"/>
  <c r="M2127" i="1"/>
  <c r="N2146" i="1" l="1"/>
  <c r="O2146" i="1"/>
  <c r="P2146" i="1"/>
  <c r="Q2146" i="1"/>
  <c r="R2146" i="1"/>
  <c r="M2146" i="1"/>
  <c r="N2539" i="1"/>
  <c r="O2539" i="1"/>
  <c r="P2539" i="1"/>
  <c r="Q2539" i="1"/>
  <c r="R2539" i="1"/>
  <c r="M2539" i="1"/>
  <c r="N2542" i="1"/>
  <c r="O2542" i="1"/>
  <c r="P2542" i="1"/>
  <c r="Q2542" i="1"/>
  <c r="R2542" i="1"/>
  <c r="M2542" i="1"/>
  <c r="N2565" i="1"/>
  <c r="O2565" i="1"/>
  <c r="P2565" i="1"/>
  <c r="Q2565" i="1"/>
  <c r="R2565" i="1"/>
  <c r="M2565" i="1"/>
  <c r="M209" i="3" s="1"/>
  <c r="U2576" i="1"/>
  <c r="R2576" i="1"/>
  <c r="R2569" i="1" s="1"/>
  <c r="Q2576" i="1"/>
  <c r="P2576" i="1"/>
  <c r="N2576" i="1"/>
  <c r="N2569" i="1" s="1"/>
  <c r="N2570" i="1" s="1"/>
  <c r="M2576" i="1"/>
  <c r="K2576" i="1"/>
  <c r="J2576" i="1"/>
  <c r="I2576" i="1"/>
  <c r="H2576" i="1"/>
  <c r="S2575" i="1"/>
  <c r="O2575" i="1"/>
  <c r="O2576" i="1" s="1"/>
  <c r="R2574" i="1"/>
  <c r="Q2574" i="1"/>
  <c r="P2574" i="1"/>
  <c r="N2574" i="1"/>
  <c r="M2574" i="1"/>
  <c r="K2574" i="1"/>
  <c r="J2574" i="1"/>
  <c r="I2574" i="1"/>
  <c r="H2574" i="1"/>
  <c r="S2573" i="1"/>
  <c r="O2573" i="1"/>
  <c r="O2574" i="1" s="1"/>
  <c r="U2572" i="1"/>
  <c r="Q2572" i="1"/>
  <c r="P2572" i="1"/>
  <c r="M2572" i="1"/>
  <c r="K2572" i="1"/>
  <c r="J2572" i="1"/>
  <c r="I2572" i="1"/>
  <c r="H2572" i="1"/>
  <c r="S2571" i="1"/>
  <c r="O2571" i="1"/>
  <c r="O2572" i="1" s="1"/>
  <c r="U2570" i="1"/>
  <c r="Q2570" i="1"/>
  <c r="P2570" i="1"/>
  <c r="M2570" i="1"/>
  <c r="K2570" i="1"/>
  <c r="J2570" i="1"/>
  <c r="I2570" i="1"/>
  <c r="H2570" i="1"/>
  <c r="S2569" i="1"/>
  <c r="O2569" i="1"/>
  <c r="O2570" i="1" s="1"/>
  <c r="H2568" i="1" l="1"/>
  <c r="M2568" i="1"/>
  <c r="M213" i="3" s="1"/>
  <c r="I2568" i="1"/>
  <c r="P2568" i="1"/>
  <c r="K2568" i="1"/>
  <c r="O2568" i="1"/>
  <c r="J2568" i="1"/>
  <c r="Q2568" i="1"/>
  <c r="R2570" i="1"/>
  <c r="N2571" i="1"/>
  <c r="N2572" i="1" s="1"/>
  <c r="N2568" i="1" s="1"/>
  <c r="R2571" i="1" l="1"/>
  <c r="R2572" i="1" s="1"/>
  <c r="R2568" i="1" s="1"/>
  <c r="K2567" i="1" l="1"/>
  <c r="K2565" i="1" s="1"/>
  <c r="J2567" i="1"/>
  <c r="J2565" i="1" s="1"/>
  <c r="I2567" i="1"/>
  <c r="I2565" i="1" s="1"/>
  <c r="H2567" i="1"/>
  <c r="H2565" i="1" s="1"/>
  <c r="S2566" i="1"/>
  <c r="R2564" i="1" l="1"/>
  <c r="Q2564" i="1"/>
  <c r="P2564" i="1"/>
  <c r="O2564" i="1"/>
  <c r="N2564" i="1"/>
  <c r="M2564" i="1"/>
  <c r="K2564" i="1"/>
  <c r="J2564" i="1"/>
  <c r="I2564" i="1"/>
  <c r="H2564" i="1"/>
  <c r="S2563" i="1"/>
  <c r="R2562" i="1"/>
  <c r="Q2562" i="1"/>
  <c r="P2562" i="1"/>
  <c r="O2562" i="1"/>
  <c r="N2562" i="1"/>
  <c r="M2562" i="1"/>
  <c r="K2562" i="1"/>
  <c r="J2562" i="1"/>
  <c r="I2562" i="1"/>
  <c r="H2562" i="1"/>
  <c r="S2561" i="1"/>
  <c r="R2560" i="1"/>
  <c r="Q2560" i="1"/>
  <c r="P2560" i="1"/>
  <c r="O2560" i="1"/>
  <c r="N2560" i="1"/>
  <c r="M2560" i="1"/>
  <c r="K2560" i="1"/>
  <c r="J2560" i="1"/>
  <c r="I2560" i="1"/>
  <c r="H2560" i="1"/>
  <c r="S2559" i="1"/>
  <c r="R1757" i="1"/>
  <c r="Q1757" i="1"/>
  <c r="P1757" i="1"/>
  <c r="O1757" i="1"/>
  <c r="N1757" i="1"/>
  <c r="M1757" i="1"/>
  <c r="K1757" i="1"/>
  <c r="J1757" i="1"/>
  <c r="I1757" i="1"/>
  <c r="H1757" i="1"/>
  <c r="S1756" i="1"/>
  <c r="R1755" i="1"/>
  <c r="Q1755" i="1"/>
  <c r="P1755" i="1"/>
  <c r="O1755" i="1"/>
  <c r="N1755" i="1"/>
  <c r="M1755" i="1"/>
  <c r="K1755" i="1"/>
  <c r="J1755" i="1"/>
  <c r="I1755" i="1"/>
  <c r="H1755" i="1"/>
  <c r="S1754" i="1"/>
  <c r="S1753" i="1"/>
  <c r="R1752" i="1"/>
  <c r="Q1752" i="1"/>
  <c r="P1752" i="1"/>
  <c r="O1752" i="1"/>
  <c r="N1752" i="1"/>
  <c r="M1752" i="1"/>
  <c r="K1752" i="1"/>
  <c r="J1752" i="1"/>
  <c r="I1752" i="1"/>
  <c r="H1752" i="1"/>
  <c r="S1751" i="1"/>
  <c r="S1750" i="1"/>
  <c r="R1749" i="1"/>
  <c r="Q1749" i="1"/>
  <c r="P1749" i="1"/>
  <c r="O1749" i="1"/>
  <c r="N1749" i="1"/>
  <c r="M1749" i="1"/>
  <c r="K1749" i="1"/>
  <c r="J1749" i="1"/>
  <c r="I1749" i="1"/>
  <c r="H1749" i="1"/>
  <c r="S1748" i="1"/>
  <c r="S1747" i="1"/>
  <c r="R1746" i="1"/>
  <c r="Q1746" i="1"/>
  <c r="P1746" i="1"/>
  <c r="O1746" i="1"/>
  <c r="N1746" i="1"/>
  <c r="M1746" i="1"/>
  <c r="K1746" i="1"/>
  <c r="J1746" i="1"/>
  <c r="I1746" i="1"/>
  <c r="H1746" i="1"/>
  <c r="S1745" i="1"/>
  <c r="R1744" i="1"/>
  <c r="Q1744" i="1"/>
  <c r="P1744" i="1"/>
  <c r="O1744" i="1"/>
  <c r="N1744" i="1"/>
  <c r="M1744" i="1"/>
  <c r="K1744" i="1"/>
  <c r="J1744" i="1"/>
  <c r="I1744" i="1"/>
  <c r="H1744" i="1"/>
  <c r="S1743" i="1"/>
  <c r="R981" i="1"/>
  <c r="Q981" i="1"/>
  <c r="P981" i="1"/>
  <c r="O981" i="1"/>
  <c r="N981" i="1"/>
  <c r="M981" i="1"/>
  <c r="K981" i="1"/>
  <c r="J981" i="1"/>
  <c r="I981" i="1"/>
  <c r="H981" i="1"/>
  <c r="S980" i="1"/>
  <c r="S979" i="1"/>
  <c r="R978" i="1"/>
  <c r="Q978" i="1"/>
  <c r="P978" i="1"/>
  <c r="O978" i="1"/>
  <c r="N978" i="1"/>
  <c r="M978" i="1"/>
  <c r="K978" i="1"/>
  <c r="J978" i="1"/>
  <c r="I978" i="1"/>
  <c r="H978" i="1"/>
  <c r="S977" i="1"/>
  <c r="R976" i="1"/>
  <c r="Q976" i="1"/>
  <c r="P976" i="1"/>
  <c r="O976" i="1"/>
  <c r="N976" i="1"/>
  <c r="M976" i="1"/>
  <c r="K976" i="1"/>
  <c r="J976" i="1"/>
  <c r="I976" i="1"/>
  <c r="H976" i="1"/>
  <c r="S975" i="1"/>
  <c r="S974" i="1"/>
  <c r="R973" i="1"/>
  <c r="Q973" i="1"/>
  <c r="P973" i="1"/>
  <c r="O973" i="1"/>
  <c r="N973" i="1"/>
  <c r="M973" i="1"/>
  <c r="K973" i="1"/>
  <c r="J973" i="1"/>
  <c r="I973" i="1"/>
  <c r="H973" i="1"/>
  <c r="S972" i="1"/>
  <c r="S971" i="1"/>
  <c r="S970" i="1"/>
  <c r="R969" i="1"/>
  <c r="Q969" i="1"/>
  <c r="P969" i="1"/>
  <c r="O969" i="1"/>
  <c r="N969" i="1"/>
  <c r="M969" i="1"/>
  <c r="K969" i="1"/>
  <c r="J969" i="1"/>
  <c r="I969" i="1"/>
  <c r="H969" i="1"/>
  <c r="S968" i="1"/>
  <c r="S967" i="1"/>
  <c r="S966" i="1"/>
  <c r="R965" i="1"/>
  <c r="Q965" i="1"/>
  <c r="P965" i="1"/>
  <c r="O965" i="1"/>
  <c r="N965" i="1"/>
  <c r="M965" i="1"/>
  <c r="K965" i="1"/>
  <c r="J965" i="1"/>
  <c r="I965" i="1"/>
  <c r="H965" i="1"/>
  <c r="S964" i="1"/>
  <c r="S963" i="1"/>
  <c r="S962" i="1"/>
  <c r="R961" i="1"/>
  <c r="Q961" i="1"/>
  <c r="P961" i="1"/>
  <c r="O961" i="1"/>
  <c r="N961" i="1"/>
  <c r="M961" i="1"/>
  <c r="K961" i="1"/>
  <c r="J961" i="1"/>
  <c r="I961" i="1"/>
  <c r="H961" i="1"/>
  <c r="S960" i="1"/>
  <c r="S959" i="1"/>
  <c r="S958" i="1"/>
  <c r="R957" i="1"/>
  <c r="Q957" i="1"/>
  <c r="P957" i="1"/>
  <c r="O957" i="1"/>
  <c r="N957" i="1"/>
  <c r="M957" i="1"/>
  <c r="K957" i="1"/>
  <c r="J957" i="1"/>
  <c r="I957" i="1"/>
  <c r="H957" i="1"/>
  <c r="S956" i="1"/>
  <c r="S955" i="1"/>
  <c r="R954" i="1"/>
  <c r="Q954" i="1"/>
  <c r="P954" i="1"/>
  <c r="O954" i="1"/>
  <c r="N954" i="1"/>
  <c r="M954" i="1"/>
  <c r="K954" i="1"/>
  <c r="J954" i="1"/>
  <c r="I954" i="1"/>
  <c r="H954" i="1"/>
  <c r="S953" i="1"/>
  <c r="S952" i="1"/>
  <c r="R951" i="1"/>
  <c r="Q951" i="1"/>
  <c r="P951" i="1"/>
  <c r="O951" i="1"/>
  <c r="N951" i="1"/>
  <c r="M951" i="1"/>
  <c r="K951" i="1"/>
  <c r="J951" i="1"/>
  <c r="I951" i="1"/>
  <c r="H951" i="1"/>
  <c r="S950" i="1"/>
  <c r="S949" i="1"/>
  <c r="S948" i="1"/>
  <c r="R947" i="1"/>
  <c r="Q947" i="1"/>
  <c r="P947" i="1"/>
  <c r="O947" i="1"/>
  <c r="N947" i="1"/>
  <c r="M947" i="1"/>
  <c r="K947" i="1"/>
  <c r="J947" i="1"/>
  <c r="I947" i="1"/>
  <c r="H947" i="1"/>
  <c r="S946" i="1"/>
  <c r="R945" i="1"/>
  <c r="Q945" i="1"/>
  <c r="P945" i="1"/>
  <c r="O945" i="1"/>
  <c r="N945" i="1"/>
  <c r="M945" i="1"/>
  <c r="K945" i="1"/>
  <c r="J945" i="1"/>
  <c r="I945" i="1"/>
  <c r="H945" i="1"/>
  <c r="S944" i="1"/>
  <c r="R943" i="1"/>
  <c r="Q943" i="1"/>
  <c r="P943" i="1"/>
  <c r="O943" i="1"/>
  <c r="N943" i="1"/>
  <c r="M943" i="1"/>
  <c r="K943" i="1"/>
  <c r="J943" i="1"/>
  <c r="I943" i="1"/>
  <c r="H943" i="1"/>
  <c r="S942" i="1"/>
  <c r="S941" i="1"/>
  <c r="S940" i="1"/>
  <c r="S939" i="1"/>
  <c r="S938" i="1"/>
  <c r="S937" i="1"/>
  <c r="R936" i="1"/>
  <c r="Q936" i="1"/>
  <c r="P936" i="1"/>
  <c r="O936" i="1"/>
  <c r="N936" i="1"/>
  <c r="M936" i="1"/>
  <c r="K936" i="1"/>
  <c r="J936" i="1"/>
  <c r="I936" i="1"/>
  <c r="H936" i="1"/>
  <c r="S935" i="1"/>
  <c r="Q2558" i="1" l="1"/>
  <c r="Q2557" i="1" s="1"/>
  <c r="I2558" i="1"/>
  <c r="N2558" i="1"/>
  <c r="N2557" i="1" s="1"/>
  <c r="R2558" i="1"/>
  <c r="R2557" i="1" s="1"/>
  <c r="J2558" i="1"/>
  <c r="O2558" i="1"/>
  <c r="O2557" i="1" s="1"/>
  <c r="K2558" i="1"/>
  <c r="P2558" i="1"/>
  <c r="P2557" i="1" s="1"/>
  <c r="H2558" i="1"/>
  <c r="M2558" i="1"/>
  <c r="M2557" i="1" s="1"/>
  <c r="H1742" i="1"/>
  <c r="M1742" i="1"/>
  <c r="M1741" i="1" s="1"/>
  <c r="Q1742" i="1"/>
  <c r="Q1741" i="1" s="1"/>
  <c r="N1742" i="1"/>
  <c r="N1741" i="1" s="1"/>
  <c r="R1742" i="1"/>
  <c r="R1741" i="1" s="1"/>
  <c r="O1742" i="1"/>
  <c r="O1741" i="1" s="1"/>
  <c r="J1742" i="1"/>
  <c r="H934" i="1"/>
  <c r="M934" i="1"/>
  <c r="M933" i="1" s="1"/>
  <c r="O934" i="1"/>
  <c r="O933" i="1" s="1"/>
  <c r="K1742" i="1"/>
  <c r="P1742" i="1"/>
  <c r="P1741" i="1" s="1"/>
  <c r="I1742" i="1"/>
  <c r="Q934" i="1"/>
  <c r="Q933" i="1" s="1"/>
  <c r="I934" i="1"/>
  <c r="N934" i="1"/>
  <c r="N933" i="1" s="1"/>
  <c r="K934" i="1"/>
  <c r="P934" i="1"/>
  <c r="P933" i="1" s="1"/>
  <c r="R934" i="1"/>
  <c r="J934" i="1"/>
  <c r="R2555" i="1" l="1"/>
  <c r="Q2555" i="1"/>
  <c r="O2555" i="1"/>
  <c r="N2555" i="1"/>
  <c r="M2555" i="1"/>
  <c r="K2555" i="1"/>
  <c r="J2555" i="1"/>
  <c r="I2555" i="1"/>
  <c r="H2555" i="1"/>
  <c r="P2554" i="1"/>
  <c r="P2555" i="1" s="1"/>
  <c r="R2553" i="1"/>
  <c r="Q2553" i="1"/>
  <c r="P2553" i="1"/>
  <c r="N2553" i="1"/>
  <c r="M2553" i="1"/>
  <c r="K2553" i="1"/>
  <c r="J2553" i="1"/>
  <c r="I2553" i="1"/>
  <c r="H2553" i="1"/>
  <c r="O2552" i="1"/>
  <c r="O2553" i="1" s="1"/>
  <c r="R2551" i="1"/>
  <c r="Q2551" i="1"/>
  <c r="P2551" i="1"/>
  <c r="N2551" i="1"/>
  <c r="M2551" i="1"/>
  <c r="K2551" i="1"/>
  <c r="J2551" i="1"/>
  <c r="I2551" i="1"/>
  <c r="H2551" i="1"/>
  <c r="O2550" i="1"/>
  <c r="O2551" i="1" s="1"/>
  <c r="R1739" i="1"/>
  <c r="Q1739" i="1"/>
  <c r="P1739" i="1"/>
  <c r="N1739" i="1"/>
  <c r="M1739" i="1"/>
  <c r="K1739" i="1"/>
  <c r="J1739" i="1"/>
  <c r="I1739" i="1"/>
  <c r="H1739" i="1"/>
  <c r="O1738" i="1"/>
  <c r="O1739" i="1" s="1"/>
  <c r="R1737" i="1"/>
  <c r="Q1737" i="1"/>
  <c r="P1737" i="1"/>
  <c r="N1737" i="1"/>
  <c r="M1737" i="1"/>
  <c r="K1737" i="1"/>
  <c r="J1737" i="1"/>
  <c r="I1737" i="1"/>
  <c r="H1737" i="1"/>
  <c r="O1736" i="1"/>
  <c r="O1737" i="1" s="1"/>
  <c r="R927" i="1"/>
  <c r="Q927" i="1"/>
  <c r="P927" i="1"/>
  <c r="N927" i="1"/>
  <c r="M927" i="1"/>
  <c r="K927" i="1"/>
  <c r="J927" i="1"/>
  <c r="I927" i="1"/>
  <c r="H927" i="1"/>
  <c r="O926" i="1"/>
  <c r="O927" i="1" s="1"/>
  <c r="R925" i="1"/>
  <c r="Q925" i="1"/>
  <c r="P925" i="1"/>
  <c r="N925" i="1"/>
  <c r="M925" i="1"/>
  <c r="K925" i="1"/>
  <c r="J925" i="1"/>
  <c r="I925" i="1"/>
  <c r="H925" i="1"/>
  <c r="O924" i="1"/>
  <c r="O925" i="1" s="1"/>
  <c r="R923" i="1"/>
  <c r="Q923" i="1"/>
  <c r="P923" i="1"/>
  <c r="N923" i="1"/>
  <c r="M923" i="1"/>
  <c r="K923" i="1"/>
  <c r="J923" i="1"/>
  <c r="I923" i="1"/>
  <c r="H923" i="1"/>
  <c r="O922" i="1"/>
  <c r="O923" i="1" s="1"/>
  <c r="R921" i="1"/>
  <c r="Q921" i="1"/>
  <c r="P921" i="1"/>
  <c r="N921" i="1"/>
  <c r="M921" i="1"/>
  <c r="K921" i="1"/>
  <c r="J921" i="1"/>
  <c r="I921" i="1"/>
  <c r="H921" i="1"/>
  <c r="O920" i="1"/>
  <c r="O919" i="1"/>
  <c r="R918" i="1"/>
  <c r="Q918" i="1"/>
  <c r="P918" i="1"/>
  <c r="N918" i="1"/>
  <c r="M918" i="1"/>
  <c r="K918" i="1"/>
  <c r="J918" i="1"/>
  <c r="I918" i="1"/>
  <c r="H918" i="1"/>
  <c r="O917" i="1"/>
  <c r="O918" i="1" s="1"/>
  <c r="R916" i="1"/>
  <c r="Q916" i="1"/>
  <c r="P916" i="1"/>
  <c r="N916" i="1"/>
  <c r="M916" i="1"/>
  <c r="K916" i="1"/>
  <c r="J916" i="1"/>
  <c r="I916" i="1"/>
  <c r="H916" i="1"/>
  <c r="O915" i="1"/>
  <c r="O916" i="1" s="1"/>
  <c r="M1735" i="1" l="1"/>
  <c r="M1713" i="1" s="1"/>
  <c r="M2549" i="1"/>
  <c r="M2535" i="1" s="1"/>
  <c r="H2549" i="1"/>
  <c r="J1735" i="1"/>
  <c r="P1735" i="1"/>
  <c r="P1713" i="1" s="1"/>
  <c r="J2549" i="1"/>
  <c r="P2549" i="1"/>
  <c r="P2535" i="1" s="1"/>
  <c r="R2549" i="1"/>
  <c r="R2535" i="1" s="1"/>
  <c r="O1735" i="1"/>
  <c r="O1713" i="1" s="1"/>
  <c r="K1735" i="1"/>
  <c r="Q1735" i="1"/>
  <c r="Q1713" i="1" s="1"/>
  <c r="Q2549" i="1"/>
  <c r="Q2535" i="1" s="1"/>
  <c r="I2549" i="1"/>
  <c r="N2549" i="1"/>
  <c r="N2535" i="1" s="1"/>
  <c r="O2549" i="1"/>
  <c r="O2535" i="1" s="1"/>
  <c r="K2549" i="1"/>
  <c r="H1735" i="1"/>
  <c r="R1735" i="1"/>
  <c r="R1713" i="1" s="1"/>
  <c r="K914" i="1"/>
  <c r="O921" i="1"/>
  <c r="O914" i="1" s="1"/>
  <c r="O895" i="1" s="1"/>
  <c r="I1735" i="1"/>
  <c r="N1735" i="1"/>
  <c r="N1713" i="1" s="1"/>
  <c r="P914" i="1"/>
  <c r="P895" i="1" s="1"/>
  <c r="N914" i="1"/>
  <c r="N895" i="1" s="1"/>
  <c r="Q914" i="1"/>
  <c r="Q895" i="1" s="1"/>
  <c r="I914" i="1"/>
  <c r="J914" i="1"/>
  <c r="H914" i="1"/>
  <c r="M914" i="1"/>
  <c r="M895" i="1" s="1"/>
  <c r="R914" i="1"/>
  <c r="R2527" i="1" l="1"/>
  <c r="Q2527" i="1"/>
  <c r="P2527" i="1"/>
  <c r="O2527" i="1"/>
  <c r="N2527" i="1"/>
  <c r="M2527" i="1"/>
  <c r="K2527" i="1"/>
  <c r="J2527" i="1"/>
  <c r="I2527" i="1"/>
  <c r="H2527" i="1"/>
  <c r="R2524" i="1"/>
  <c r="Q2524" i="1"/>
  <c r="P2524" i="1"/>
  <c r="O2524" i="1"/>
  <c r="N2524" i="1"/>
  <c r="M2524" i="1"/>
  <c r="K2524" i="1"/>
  <c r="J2524" i="1"/>
  <c r="I2524" i="1"/>
  <c r="H2524" i="1"/>
  <c r="S2523" i="1"/>
  <c r="R2522" i="1"/>
  <c r="Q2522" i="1"/>
  <c r="P2522" i="1"/>
  <c r="O2522" i="1"/>
  <c r="N2522" i="1"/>
  <c r="M2522" i="1"/>
  <c r="K2522" i="1"/>
  <c r="I2522" i="1"/>
  <c r="H2522" i="1"/>
  <c r="S2521" i="1"/>
  <c r="R2520" i="1"/>
  <c r="Q2520" i="1"/>
  <c r="P2520" i="1"/>
  <c r="O2520" i="1"/>
  <c r="N2520" i="1"/>
  <c r="M2520" i="1"/>
  <c r="K2520" i="1"/>
  <c r="J2520" i="1"/>
  <c r="I2520" i="1"/>
  <c r="H2520" i="1"/>
  <c r="S2519" i="1"/>
  <c r="R2518" i="1"/>
  <c r="Q2518" i="1"/>
  <c r="P2518" i="1"/>
  <c r="O2518" i="1"/>
  <c r="N2518" i="1"/>
  <c r="M2518" i="1"/>
  <c r="K2518" i="1"/>
  <c r="I2518" i="1"/>
  <c r="H2518" i="1"/>
  <c r="S2517" i="1"/>
  <c r="S2529" i="1"/>
  <c r="R1698" i="1"/>
  <c r="Q1698" i="1"/>
  <c r="P1698" i="1"/>
  <c r="N1698" i="1"/>
  <c r="M1698" i="1"/>
  <c r="K1698" i="1"/>
  <c r="J1698" i="1"/>
  <c r="I1698" i="1"/>
  <c r="H1698" i="1"/>
  <c r="O1697" i="1"/>
  <c r="O1698" i="1" s="1"/>
  <c r="R1696" i="1"/>
  <c r="Q1696" i="1"/>
  <c r="P1696" i="1"/>
  <c r="N1696" i="1"/>
  <c r="M1696" i="1"/>
  <c r="K1696" i="1"/>
  <c r="I1696" i="1"/>
  <c r="H1696" i="1"/>
  <c r="S1695" i="1"/>
  <c r="O1695" i="1"/>
  <c r="O1696" i="1" s="1"/>
  <c r="R1694" i="1"/>
  <c r="Q1694" i="1"/>
  <c r="P1694" i="1"/>
  <c r="N1694" i="1"/>
  <c r="M1694" i="1"/>
  <c r="K1694" i="1"/>
  <c r="J1694" i="1"/>
  <c r="I1694" i="1"/>
  <c r="H1694" i="1"/>
  <c r="S1693" i="1"/>
  <c r="O1693" i="1"/>
  <c r="O1694" i="1" s="1"/>
  <c r="R1692" i="1"/>
  <c r="Q1692" i="1"/>
  <c r="P1692" i="1"/>
  <c r="N1692" i="1"/>
  <c r="M1692" i="1"/>
  <c r="K1692" i="1"/>
  <c r="J1692" i="1"/>
  <c r="I1692" i="1"/>
  <c r="H1692" i="1"/>
  <c r="S1691" i="1"/>
  <c r="O1691" i="1"/>
  <c r="O1692" i="1" s="1"/>
  <c r="R1690" i="1"/>
  <c r="Q1690" i="1"/>
  <c r="P1690" i="1"/>
  <c r="N1690" i="1"/>
  <c r="M1690" i="1"/>
  <c r="K1690" i="1"/>
  <c r="I1690" i="1"/>
  <c r="H1690" i="1"/>
  <c r="S1689" i="1"/>
  <c r="O1689" i="1"/>
  <c r="S1688" i="1"/>
  <c r="O1688" i="1"/>
  <c r="R1687" i="1"/>
  <c r="Q1687" i="1"/>
  <c r="P1687" i="1"/>
  <c r="N1687" i="1"/>
  <c r="M1687" i="1"/>
  <c r="K1687" i="1"/>
  <c r="I1687" i="1"/>
  <c r="H1687" i="1"/>
  <c r="S1686" i="1"/>
  <c r="O1686" i="1"/>
  <c r="O1687" i="1" s="1"/>
  <c r="R1685" i="1"/>
  <c r="Q1685" i="1"/>
  <c r="P1685" i="1"/>
  <c r="N1685" i="1"/>
  <c r="M1685" i="1"/>
  <c r="K1685" i="1"/>
  <c r="J1685" i="1"/>
  <c r="I1685" i="1"/>
  <c r="H1685" i="1"/>
  <c r="S1684" i="1"/>
  <c r="O1684" i="1"/>
  <c r="O1685" i="1" s="1"/>
  <c r="R1683" i="1"/>
  <c r="Q1683" i="1"/>
  <c r="P1683" i="1"/>
  <c r="N1683" i="1"/>
  <c r="M1683" i="1"/>
  <c r="K1683" i="1"/>
  <c r="J1683" i="1"/>
  <c r="I1683" i="1"/>
  <c r="H1683" i="1"/>
  <c r="S1682" i="1"/>
  <c r="O1682" i="1"/>
  <c r="O1683" i="1" s="1"/>
  <c r="R1681" i="1"/>
  <c r="Q1681" i="1"/>
  <c r="P1681" i="1"/>
  <c r="N1681" i="1"/>
  <c r="M1681" i="1"/>
  <c r="K1681" i="1"/>
  <c r="I1681" i="1"/>
  <c r="H1681" i="1"/>
  <c r="S1680" i="1"/>
  <c r="O1680" i="1"/>
  <c r="S1679" i="1"/>
  <c r="O1679" i="1"/>
  <c r="J870" i="1"/>
  <c r="Q876" i="1"/>
  <c r="P876" i="1"/>
  <c r="O876" i="1"/>
  <c r="N876" i="1"/>
  <c r="M876" i="1"/>
  <c r="K876" i="1"/>
  <c r="I876" i="1"/>
  <c r="H876" i="1"/>
  <c r="S875" i="1"/>
  <c r="S874" i="1"/>
  <c r="R873" i="1"/>
  <c r="R870" i="1" s="1"/>
  <c r="Q873" i="1"/>
  <c r="P873" i="1"/>
  <c r="O873" i="1"/>
  <c r="N873" i="1"/>
  <c r="M873" i="1"/>
  <c r="K873" i="1"/>
  <c r="I873" i="1"/>
  <c r="H873" i="1"/>
  <c r="S872" i="1"/>
  <c r="S871" i="1"/>
  <c r="M1678" i="1" l="1"/>
  <c r="M2516" i="1"/>
  <c r="M2514" i="1" s="1"/>
  <c r="K870" i="1"/>
  <c r="M870" i="1"/>
  <c r="Q870" i="1"/>
  <c r="K2516" i="1"/>
  <c r="P2516" i="1"/>
  <c r="P2514" i="1" s="1"/>
  <c r="N2516" i="1"/>
  <c r="N2514" i="1" s="1"/>
  <c r="R2516" i="1"/>
  <c r="R2514" i="1" s="1"/>
  <c r="H2516" i="1"/>
  <c r="I2516" i="1"/>
  <c r="O2516" i="1"/>
  <c r="O2514" i="1" s="1"/>
  <c r="J2516" i="1"/>
  <c r="Q2516" i="1"/>
  <c r="Q2514" i="1" s="1"/>
  <c r="P870" i="1"/>
  <c r="K1678" i="1"/>
  <c r="N870" i="1"/>
  <c r="Q1678" i="1"/>
  <c r="I870" i="1"/>
  <c r="O870" i="1"/>
  <c r="R1678" i="1"/>
  <c r="I1678" i="1"/>
  <c r="P1678" i="1"/>
  <c r="H870" i="1"/>
  <c r="O1681" i="1"/>
  <c r="H1678" i="1"/>
  <c r="N1678" i="1"/>
  <c r="J1678" i="1"/>
  <c r="O1690" i="1"/>
  <c r="O1678" i="1" s="1"/>
  <c r="N404" i="1" l="1"/>
  <c r="O404" i="1"/>
  <c r="P404" i="1"/>
  <c r="Q404" i="1"/>
  <c r="M404" i="1"/>
  <c r="N407" i="1"/>
  <c r="O407" i="1"/>
  <c r="P407" i="1"/>
  <c r="Q407" i="1"/>
  <c r="R407" i="1"/>
  <c r="M407" i="1"/>
  <c r="M1711" i="1" l="1"/>
  <c r="M1707" i="1" s="1"/>
  <c r="M1674" i="1" s="1"/>
  <c r="R1711" i="1"/>
  <c r="R1707" i="1" s="1"/>
  <c r="R1674" i="1" s="1"/>
  <c r="Q1711" i="1"/>
  <c r="Q1707" i="1" s="1"/>
  <c r="Q1674" i="1" s="1"/>
  <c r="P1711" i="1"/>
  <c r="P1707" i="1" s="1"/>
  <c r="P1674" i="1" s="1"/>
  <c r="O1711" i="1"/>
  <c r="O1707" i="1" s="1"/>
  <c r="O1674" i="1" s="1"/>
  <c r="N1711" i="1"/>
  <c r="N1707" i="1" s="1"/>
  <c r="N1674" i="1" s="1"/>
  <c r="K1711" i="1"/>
  <c r="K1707" i="1" s="1"/>
  <c r="J1711" i="1"/>
  <c r="J1707" i="1" s="1"/>
  <c r="I1711" i="1"/>
  <c r="I1707" i="1" s="1"/>
  <c r="H1711" i="1"/>
  <c r="H1707" i="1" s="1"/>
  <c r="S1710" i="1"/>
  <c r="S1709" i="1"/>
  <c r="S1708" i="1"/>
  <c r="M893" i="1"/>
  <c r="M889" i="1" s="1"/>
  <c r="M866" i="1" s="1"/>
  <c r="R893" i="1"/>
  <c r="R889" i="1" s="1"/>
  <c r="Q893" i="1"/>
  <c r="Q889" i="1" s="1"/>
  <c r="Q866" i="1" s="1"/>
  <c r="P893" i="1"/>
  <c r="P889" i="1" s="1"/>
  <c r="P866" i="1" s="1"/>
  <c r="O893" i="1"/>
  <c r="O889" i="1" s="1"/>
  <c r="O866" i="1" s="1"/>
  <c r="N893" i="1"/>
  <c r="N889" i="1" s="1"/>
  <c r="N866" i="1" s="1"/>
  <c r="K893" i="1"/>
  <c r="K889" i="1" s="1"/>
  <c r="J893" i="1"/>
  <c r="J889" i="1" s="1"/>
  <c r="I893" i="1"/>
  <c r="I889" i="1" s="1"/>
  <c r="H893" i="1"/>
  <c r="H889" i="1" s="1"/>
  <c r="S892" i="1"/>
  <c r="S891" i="1"/>
  <c r="S890" i="1"/>
  <c r="O1641" i="1" l="1"/>
  <c r="N1641" i="1"/>
  <c r="P1641" i="1"/>
  <c r="Q1641" i="1"/>
  <c r="R1641" i="1"/>
  <c r="Q2513" i="1"/>
  <c r="P2513" i="1"/>
  <c r="N2513" i="1"/>
  <c r="M2513" i="1"/>
  <c r="O2512" i="1"/>
  <c r="O2513" i="1" s="1"/>
  <c r="Q2511" i="1"/>
  <c r="P2511" i="1"/>
  <c r="N2511" i="1"/>
  <c r="M2511" i="1"/>
  <c r="O2510" i="1"/>
  <c r="O2511" i="1" s="1"/>
  <c r="Q2509" i="1"/>
  <c r="P2509" i="1"/>
  <c r="N2509" i="1"/>
  <c r="M2509" i="1"/>
  <c r="O2508" i="1"/>
  <c r="O2509" i="1" s="1"/>
  <c r="S864" i="1"/>
  <c r="S862" i="1"/>
  <c r="S861" i="1"/>
  <c r="Q865" i="1"/>
  <c r="P865" i="1"/>
  <c r="O865" i="1"/>
  <c r="N865" i="1"/>
  <c r="M865" i="1"/>
  <c r="R864" i="1"/>
  <c r="R865" i="1" s="1"/>
  <c r="R863" i="1"/>
  <c r="O863" i="1"/>
  <c r="N863" i="1"/>
  <c r="M863" i="1"/>
  <c r="Q862" i="1"/>
  <c r="Q863" i="1" s="1"/>
  <c r="P861" i="1"/>
  <c r="P863" i="1" s="1"/>
  <c r="M2493" i="1"/>
  <c r="M2490" i="1"/>
  <c r="R2493" i="1"/>
  <c r="Q2493" i="1"/>
  <c r="P2493" i="1"/>
  <c r="N2493" i="1"/>
  <c r="K2493" i="1"/>
  <c r="J2493" i="1"/>
  <c r="I2493" i="1"/>
  <c r="H2493" i="1"/>
  <c r="O2492" i="1"/>
  <c r="K2492" i="1"/>
  <c r="J2492" i="1"/>
  <c r="I2492" i="1"/>
  <c r="H2492" i="1"/>
  <c r="S2492" i="1" s="1"/>
  <c r="G2492" i="1"/>
  <c r="F2492" i="1"/>
  <c r="D2492" i="1"/>
  <c r="C2492" i="1"/>
  <c r="B2492" i="1"/>
  <c r="S2491" i="1"/>
  <c r="O2491" i="1"/>
  <c r="R2490" i="1"/>
  <c r="R2487" i="1" s="1"/>
  <c r="R2486" i="1" s="1"/>
  <c r="Q2490" i="1"/>
  <c r="Q2487" i="1" s="1"/>
  <c r="P2490" i="1"/>
  <c r="N2490" i="1"/>
  <c r="K2490" i="1"/>
  <c r="K2487" i="1" s="1"/>
  <c r="J2490" i="1"/>
  <c r="J2487" i="1" s="1"/>
  <c r="I2490" i="1"/>
  <c r="I2487" i="1" s="1"/>
  <c r="H2490" i="1"/>
  <c r="O2489" i="1"/>
  <c r="K2489" i="1"/>
  <c r="J2489" i="1"/>
  <c r="I2489" i="1"/>
  <c r="H2489" i="1"/>
  <c r="S2489" i="1" s="1"/>
  <c r="G2489" i="1"/>
  <c r="F2489" i="1"/>
  <c r="D2489" i="1"/>
  <c r="C2489" i="1"/>
  <c r="B2489" i="1"/>
  <c r="S2488" i="1"/>
  <c r="O2488" i="1"/>
  <c r="R845" i="1"/>
  <c r="Q845" i="1"/>
  <c r="P845" i="1"/>
  <c r="O845" i="1"/>
  <c r="N845" i="1"/>
  <c r="M845" i="1"/>
  <c r="K845" i="1"/>
  <c r="J845" i="1"/>
  <c r="I845" i="1"/>
  <c r="H845" i="1"/>
  <c r="K844" i="1"/>
  <c r="J844" i="1"/>
  <c r="I844" i="1"/>
  <c r="H844" i="1"/>
  <c r="S844" i="1" s="1"/>
  <c r="G844" i="1"/>
  <c r="F844" i="1"/>
  <c r="D844" i="1"/>
  <c r="C844" i="1"/>
  <c r="B844" i="1"/>
  <c r="S843" i="1"/>
  <c r="R842" i="1"/>
  <c r="Q842" i="1"/>
  <c r="P842" i="1"/>
  <c r="O842" i="1"/>
  <c r="N842" i="1"/>
  <c r="M842" i="1"/>
  <c r="K842" i="1"/>
  <c r="J842" i="1"/>
  <c r="I842" i="1"/>
  <c r="H842" i="1"/>
  <c r="K841" i="1"/>
  <c r="J841" i="1"/>
  <c r="I841" i="1"/>
  <c r="H841" i="1"/>
  <c r="S841" i="1" s="1"/>
  <c r="G841" i="1"/>
  <c r="F841" i="1"/>
  <c r="D841" i="1"/>
  <c r="C841" i="1"/>
  <c r="B841" i="1"/>
  <c r="S840" i="1"/>
  <c r="R839" i="1"/>
  <c r="Q839" i="1"/>
  <c r="P839" i="1"/>
  <c r="O839" i="1"/>
  <c r="N839" i="1"/>
  <c r="M839" i="1"/>
  <c r="K839" i="1"/>
  <c r="J839" i="1"/>
  <c r="I839" i="1"/>
  <c r="H839" i="1"/>
  <c r="K838" i="1"/>
  <c r="J838" i="1"/>
  <c r="I838" i="1"/>
  <c r="H838" i="1"/>
  <c r="S838" i="1" s="1"/>
  <c r="G838" i="1"/>
  <c r="F838" i="1"/>
  <c r="D838" i="1"/>
  <c r="C838" i="1"/>
  <c r="B838" i="1"/>
  <c r="S837" i="1"/>
  <c r="R836" i="1"/>
  <c r="Q836" i="1"/>
  <c r="P836" i="1"/>
  <c r="O836" i="1"/>
  <c r="N836" i="1"/>
  <c r="M836" i="1"/>
  <c r="K836" i="1"/>
  <c r="J836" i="1"/>
  <c r="I836" i="1"/>
  <c r="H836" i="1"/>
  <c r="K835" i="1"/>
  <c r="J835" i="1"/>
  <c r="I835" i="1"/>
  <c r="H835" i="1"/>
  <c r="S835" i="1" s="1"/>
  <c r="G835" i="1"/>
  <c r="F835" i="1"/>
  <c r="D835" i="1"/>
  <c r="C835" i="1"/>
  <c r="B835" i="1"/>
  <c r="S834" i="1"/>
  <c r="R833" i="1"/>
  <c r="Q833" i="1"/>
  <c r="P833" i="1"/>
  <c r="O833" i="1"/>
  <c r="N833" i="1"/>
  <c r="M833" i="1"/>
  <c r="K833" i="1"/>
  <c r="J833" i="1"/>
  <c r="I833" i="1"/>
  <c r="H833" i="1"/>
  <c r="S832" i="1"/>
  <c r="S831" i="1"/>
  <c r="R830" i="1"/>
  <c r="Q830" i="1"/>
  <c r="P830" i="1"/>
  <c r="O830" i="1"/>
  <c r="N830" i="1"/>
  <c r="M830" i="1"/>
  <c r="K830" i="1"/>
  <c r="J830" i="1"/>
  <c r="I830" i="1"/>
  <c r="H830" i="1"/>
  <c r="S829" i="1"/>
  <c r="S828" i="1"/>
  <c r="R827" i="1"/>
  <c r="Q827" i="1"/>
  <c r="P827" i="1"/>
  <c r="O827" i="1"/>
  <c r="N827" i="1"/>
  <c r="M827" i="1"/>
  <c r="K827" i="1"/>
  <c r="J827" i="1"/>
  <c r="I827" i="1"/>
  <c r="H827" i="1"/>
  <c r="S826" i="1"/>
  <c r="S825" i="1"/>
  <c r="S824" i="1"/>
  <c r="S823" i="1"/>
  <c r="R822" i="1"/>
  <c r="Q822" i="1"/>
  <c r="P822" i="1"/>
  <c r="O822" i="1"/>
  <c r="N822" i="1"/>
  <c r="M822" i="1"/>
  <c r="K822" i="1"/>
  <c r="J822" i="1"/>
  <c r="I822" i="1"/>
  <c r="H822" i="1"/>
  <c r="S821" i="1"/>
  <c r="S820" i="1"/>
  <c r="N2487" i="1" l="1"/>
  <c r="P2487" i="1"/>
  <c r="H2487" i="1"/>
  <c r="O2490" i="1"/>
  <c r="M2507" i="1"/>
  <c r="M860" i="1"/>
  <c r="P2507" i="1"/>
  <c r="P2486" i="1" s="1"/>
  <c r="P819" i="1"/>
  <c r="Q2507" i="1"/>
  <c r="Q2486" i="1" s="1"/>
  <c r="H819" i="1"/>
  <c r="M819" i="1"/>
  <c r="P860" i="1"/>
  <c r="M2487" i="1"/>
  <c r="M2486" i="1" s="1"/>
  <c r="Q860" i="1"/>
  <c r="O2507" i="1"/>
  <c r="O860" i="1"/>
  <c r="N2507" i="1"/>
  <c r="N2486" i="1" s="1"/>
  <c r="R860" i="1"/>
  <c r="N860" i="1"/>
  <c r="I819" i="1"/>
  <c r="N819" i="1"/>
  <c r="R819" i="1"/>
  <c r="R818" i="1" s="1"/>
  <c r="K819" i="1"/>
  <c r="O2493" i="1"/>
  <c r="O2487" i="1" s="1"/>
  <c r="J819" i="1"/>
  <c r="O819" i="1"/>
  <c r="Q819" i="1"/>
  <c r="M818" i="1" l="1"/>
  <c r="O2486" i="1"/>
  <c r="N818" i="1"/>
  <c r="P818" i="1"/>
  <c r="Q818" i="1"/>
  <c r="O818" i="1"/>
  <c r="N403" i="1"/>
  <c r="N401" i="1" s="1"/>
  <c r="N375" i="1" s="1"/>
  <c r="O403" i="1"/>
  <c r="O401" i="1" s="1"/>
  <c r="O375" i="1" s="1"/>
  <c r="P403" i="1"/>
  <c r="P401" i="1" s="1"/>
  <c r="P375" i="1" s="1"/>
  <c r="Q403" i="1"/>
  <c r="Q401" i="1" s="1"/>
  <c r="Q375" i="1" s="1"/>
  <c r="R403" i="1"/>
  <c r="R401" i="1" s="1"/>
  <c r="M403" i="1"/>
  <c r="M401" i="1" s="1"/>
  <c r="M375" i="1" s="1"/>
  <c r="R2068" i="1"/>
  <c r="R2063" i="1" s="1"/>
  <c r="M2070" i="1"/>
  <c r="M2068" i="1" s="1"/>
  <c r="M2063" i="1" s="1"/>
  <c r="N2070" i="1"/>
  <c r="N2068" i="1" s="1"/>
  <c r="N2063" i="1" s="1"/>
  <c r="O2070" i="1"/>
  <c r="O2068" i="1" s="1"/>
  <c r="O2063" i="1" s="1"/>
  <c r="P2070" i="1"/>
  <c r="P2068" i="1" s="1"/>
  <c r="P2063" i="1" s="1"/>
  <c r="Q2070" i="1"/>
  <c r="Q2068" i="1" s="1"/>
  <c r="Q2063" i="1" s="1"/>
  <c r="N1276" i="1"/>
  <c r="N1274" i="1" s="1"/>
  <c r="N1260" i="1" s="1"/>
  <c r="O1276" i="1"/>
  <c r="O1274" i="1" s="1"/>
  <c r="O1260" i="1" s="1"/>
  <c r="P1276" i="1"/>
  <c r="P1274" i="1" s="1"/>
  <c r="P1260" i="1" s="1"/>
  <c r="Q1276" i="1"/>
  <c r="Q1274" i="1" s="1"/>
  <c r="Q1260" i="1" s="1"/>
  <c r="R1276" i="1"/>
  <c r="R1274" i="1" s="1"/>
  <c r="R1260" i="1" s="1"/>
  <c r="M1276" i="1"/>
  <c r="M1274" i="1" s="1"/>
  <c r="M1260" i="1" s="1"/>
  <c r="I1276" i="1"/>
  <c r="J1276" i="1"/>
  <c r="K1276" i="1"/>
  <c r="H1276" i="1"/>
  <c r="Q331" i="1"/>
  <c r="Q329" i="1"/>
  <c r="I327" i="1"/>
  <c r="J327" i="1"/>
  <c r="H327" i="1"/>
  <c r="R333" i="1"/>
  <c r="Q333" i="1"/>
  <c r="P333" i="1"/>
  <c r="N333" i="1"/>
  <c r="M333" i="1"/>
  <c r="K333" i="1"/>
  <c r="S332" i="1"/>
  <c r="O332" i="1"/>
  <c r="O333" i="1" s="1"/>
  <c r="R331" i="1"/>
  <c r="P331" i="1"/>
  <c r="N331" i="1"/>
  <c r="M331" i="1"/>
  <c r="K331" i="1"/>
  <c r="O330" i="1"/>
  <c r="O331" i="1" s="1"/>
  <c r="R329" i="1"/>
  <c r="P329" i="1"/>
  <c r="N329" i="1"/>
  <c r="M329" i="1"/>
  <c r="K329" i="1"/>
  <c r="S328" i="1"/>
  <c r="O328" i="1"/>
  <c r="O329" i="1" s="1"/>
  <c r="K327" i="1" l="1"/>
  <c r="R327" i="1"/>
  <c r="M327" i="1"/>
  <c r="M313" i="1" s="1"/>
  <c r="P327" i="1"/>
  <c r="P313" i="1" s="1"/>
  <c r="O327" i="1"/>
  <c r="O313" i="1" s="1"/>
  <c r="N327" i="1"/>
  <c r="N313" i="1" s="1"/>
  <c r="Q327" i="1"/>
  <c r="Q313" i="1" s="1"/>
  <c r="R269" i="1" l="1"/>
  <c r="Q271" i="1"/>
  <c r="N271" i="1"/>
  <c r="N269" i="1" s="1"/>
  <c r="O271" i="1"/>
  <c r="P271" i="1"/>
  <c r="P269" i="1" s="1"/>
  <c r="M271" i="1"/>
  <c r="Q273" i="1"/>
  <c r="O273" i="1"/>
  <c r="M273" i="1"/>
  <c r="M269" i="1" l="1"/>
  <c r="O269" i="1"/>
  <c r="Q269" i="1"/>
  <c r="R2013" i="1"/>
  <c r="R2006" i="1" s="1"/>
  <c r="Q2013" i="1"/>
  <c r="P2013" i="1"/>
  <c r="N2013" i="1"/>
  <c r="M2013" i="1"/>
  <c r="K2013" i="1"/>
  <c r="J2013" i="1"/>
  <c r="I2013" i="1"/>
  <c r="H2013" i="1"/>
  <c r="S2012" i="1"/>
  <c r="O2012" i="1"/>
  <c r="S2011" i="1"/>
  <c r="O2011" i="1"/>
  <c r="Q2010" i="1"/>
  <c r="P2010" i="1"/>
  <c r="N2010" i="1"/>
  <c r="M2010" i="1"/>
  <c r="K2010" i="1"/>
  <c r="J2010" i="1"/>
  <c r="I2010" i="1"/>
  <c r="H2010" i="1"/>
  <c r="S2009" i="1"/>
  <c r="O2009" i="1"/>
  <c r="O2010" i="1" s="1"/>
  <c r="Q2008" i="1"/>
  <c r="P2008" i="1"/>
  <c r="N2008" i="1"/>
  <c r="M2008" i="1"/>
  <c r="K2008" i="1"/>
  <c r="J2008" i="1"/>
  <c r="I2008" i="1"/>
  <c r="H2008" i="1"/>
  <c r="S2007" i="1"/>
  <c r="O2007" i="1"/>
  <c r="O2008" i="1" s="1"/>
  <c r="Q1221" i="1"/>
  <c r="P1221" i="1"/>
  <c r="N1221" i="1"/>
  <c r="M1221" i="1"/>
  <c r="K1221" i="1"/>
  <c r="J1221" i="1"/>
  <c r="I1221" i="1"/>
  <c r="H1221" i="1"/>
  <c r="S1220" i="1"/>
  <c r="O1220" i="1"/>
  <c r="S1219" i="1"/>
  <c r="O1219" i="1"/>
  <c r="Q1218" i="1"/>
  <c r="P1218" i="1"/>
  <c r="N1218" i="1"/>
  <c r="M1218" i="1"/>
  <c r="K1218" i="1"/>
  <c r="J1218" i="1"/>
  <c r="I1218" i="1"/>
  <c r="H1218" i="1"/>
  <c r="S1217" i="1"/>
  <c r="O1217" i="1"/>
  <c r="S1216" i="1"/>
  <c r="O1216" i="1"/>
  <c r="R1215" i="1"/>
  <c r="Q1215" i="1"/>
  <c r="P1215" i="1"/>
  <c r="N1215" i="1"/>
  <c r="M1215" i="1"/>
  <c r="K1215" i="1"/>
  <c r="J1215" i="1"/>
  <c r="I1215" i="1"/>
  <c r="H1215" i="1"/>
  <c r="S1214" i="1"/>
  <c r="O1214" i="1"/>
  <c r="S1213" i="1"/>
  <c r="O1213" i="1"/>
  <c r="S1212" i="1"/>
  <c r="O1212" i="1"/>
  <c r="S1211" i="1"/>
  <c r="O1211" i="1"/>
  <c r="R1210" i="1"/>
  <c r="Q1210" i="1"/>
  <c r="P1210" i="1"/>
  <c r="N1210" i="1"/>
  <c r="M1210" i="1"/>
  <c r="K1210" i="1"/>
  <c r="J1210" i="1"/>
  <c r="I1210" i="1"/>
  <c r="H1210" i="1"/>
  <c r="S1209" i="1"/>
  <c r="O1209" i="1"/>
  <c r="S1208" i="1"/>
  <c r="O1208" i="1"/>
  <c r="S1207" i="1"/>
  <c r="O1207" i="1"/>
  <c r="Q256" i="1"/>
  <c r="P256" i="1"/>
  <c r="N256" i="1"/>
  <c r="M256" i="1"/>
  <c r="K256" i="1"/>
  <c r="J256" i="1"/>
  <c r="I256" i="1"/>
  <c r="H256" i="1"/>
  <c r="S255" i="1"/>
  <c r="O255" i="1"/>
  <c r="O256" i="1" s="1"/>
  <c r="Q254" i="1"/>
  <c r="P254" i="1"/>
  <c r="N254" i="1"/>
  <c r="M254" i="1"/>
  <c r="K254" i="1"/>
  <c r="J254" i="1"/>
  <c r="I254" i="1"/>
  <c r="H254" i="1"/>
  <c r="S253" i="1"/>
  <c r="O253" i="1"/>
  <c r="O254" i="1" s="1"/>
  <c r="R252" i="1"/>
  <c r="Q252" i="1"/>
  <c r="P252" i="1"/>
  <c r="N252" i="1"/>
  <c r="M252" i="1"/>
  <c r="K252" i="1"/>
  <c r="J252" i="1"/>
  <c r="I252" i="1"/>
  <c r="H252" i="1"/>
  <c r="S251" i="1"/>
  <c r="O251" i="1"/>
  <c r="O252" i="1" s="1"/>
  <c r="R250" i="1"/>
  <c r="Q250" i="1"/>
  <c r="P250" i="1"/>
  <c r="N250" i="1"/>
  <c r="M250" i="1"/>
  <c r="K250" i="1"/>
  <c r="J250" i="1"/>
  <c r="I250" i="1"/>
  <c r="H250" i="1"/>
  <c r="S249" i="1"/>
  <c r="O249" i="1"/>
  <c r="O250" i="1" s="1"/>
  <c r="K2006" i="1" l="1"/>
  <c r="Q2006" i="1"/>
  <c r="R1206" i="1"/>
  <c r="P2006" i="1"/>
  <c r="O1221" i="1"/>
  <c r="H2006" i="1"/>
  <c r="M2006" i="1"/>
  <c r="O2013" i="1"/>
  <c r="O2006" i="1" s="1"/>
  <c r="N2006" i="1"/>
  <c r="J2006" i="1"/>
  <c r="I1206" i="1"/>
  <c r="I2006" i="1"/>
  <c r="H1206" i="1"/>
  <c r="M1206" i="1"/>
  <c r="K1206" i="1"/>
  <c r="Q1206" i="1"/>
  <c r="O1215" i="1"/>
  <c r="J1206" i="1"/>
  <c r="P1206" i="1"/>
  <c r="N1206" i="1"/>
  <c r="O248" i="1"/>
  <c r="J248" i="1"/>
  <c r="P248" i="1"/>
  <c r="K248" i="1"/>
  <c r="Q248" i="1"/>
  <c r="H248" i="1"/>
  <c r="M248" i="1"/>
  <c r="I248" i="1"/>
  <c r="N248" i="1"/>
  <c r="O1210" i="1"/>
  <c r="O1218" i="1"/>
  <c r="O1206" i="1" l="1"/>
  <c r="R1982" i="1" l="1"/>
  <c r="R1973" i="1"/>
  <c r="R1966" i="1"/>
  <c r="R1963" i="1"/>
  <c r="R1960" i="1"/>
  <c r="R1953" i="1"/>
  <c r="R1951" i="1"/>
  <c r="R1948" i="1"/>
  <c r="R1945" i="1"/>
  <c r="R1934" i="1"/>
  <c r="R1931" i="1"/>
  <c r="R1926" i="1"/>
  <c r="R1921" i="1"/>
  <c r="R1918" i="1"/>
  <c r="R1913" i="1"/>
  <c r="R1908" i="1"/>
  <c r="R1905" i="1"/>
  <c r="R1901" i="1"/>
  <c r="R1898" i="1"/>
  <c r="R1896" i="1"/>
  <c r="R1890" i="1"/>
  <c r="P1982" i="1"/>
  <c r="P1973" i="1"/>
  <c r="P1966" i="1"/>
  <c r="P1963" i="1"/>
  <c r="P1960" i="1"/>
  <c r="P1953" i="1"/>
  <c r="P1951" i="1"/>
  <c r="P1948" i="1"/>
  <c r="P1945" i="1"/>
  <c r="P1934" i="1"/>
  <c r="P1931" i="1"/>
  <c r="P1926" i="1"/>
  <c r="P1921" i="1"/>
  <c r="P1918" i="1"/>
  <c r="P1913" i="1"/>
  <c r="P1908" i="1"/>
  <c r="P1905" i="1"/>
  <c r="P1901" i="1"/>
  <c r="P1898" i="1"/>
  <c r="P1896" i="1"/>
  <c r="P1890" i="1"/>
  <c r="I1884" i="1"/>
  <c r="J1884" i="1"/>
  <c r="K1884" i="1"/>
  <c r="H1884" i="1"/>
  <c r="Q2005" i="1"/>
  <c r="M2005" i="1"/>
  <c r="O2004" i="1"/>
  <c r="O2003" i="1"/>
  <c r="O2002" i="1"/>
  <c r="O2001" i="1"/>
  <c r="O2000" i="1"/>
  <c r="O1999" i="1"/>
  <c r="Q1998" i="1"/>
  <c r="M1998" i="1"/>
  <c r="O1997" i="1"/>
  <c r="O1996" i="1"/>
  <c r="Q1995" i="1"/>
  <c r="M1995" i="1"/>
  <c r="O1994" i="1"/>
  <c r="O1995" i="1" s="1"/>
  <c r="Q1993" i="1"/>
  <c r="M1993" i="1"/>
  <c r="O1992" i="1"/>
  <c r="O1991" i="1"/>
  <c r="Q1990" i="1"/>
  <c r="M1990" i="1"/>
  <c r="O1989" i="1"/>
  <c r="O1988" i="1"/>
  <c r="O1987" i="1"/>
  <c r="O1986" i="1"/>
  <c r="Q1985" i="1"/>
  <c r="M1985" i="1"/>
  <c r="O1984" i="1"/>
  <c r="O1983" i="1"/>
  <c r="Q1982" i="1"/>
  <c r="N1982" i="1"/>
  <c r="M1982" i="1"/>
  <c r="O1981" i="1"/>
  <c r="O1980" i="1"/>
  <c r="O1979" i="1"/>
  <c r="O1978" i="1"/>
  <c r="O1977" i="1"/>
  <c r="O1976" i="1"/>
  <c r="O1975" i="1"/>
  <c r="O1974" i="1"/>
  <c r="Q1973" i="1"/>
  <c r="N1973" i="1"/>
  <c r="M1973" i="1"/>
  <c r="O1972" i="1"/>
  <c r="O1971" i="1"/>
  <c r="O1970" i="1"/>
  <c r="O1969" i="1"/>
  <c r="O1968" i="1"/>
  <c r="O1967" i="1"/>
  <c r="Q1966" i="1"/>
  <c r="N1966" i="1"/>
  <c r="M1966" i="1"/>
  <c r="O1965" i="1"/>
  <c r="O1964" i="1"/>
  <c r="Q1963" i="1"/>
  <c r="N1963" i="1"/>
  <c r="M1963" i="1"/>
  <c r="O1962" i="1"/>
  <c r="O1961" i="1"/>
  <c r="Q1960" i="1"/>
  <c r="N1960" i="1"/>
  <c r="M1960" i="1"/>
  <c r="O1959" i="1"/>
  <c r="O1958" i="1"/>
  <c r="O1957" i="1"/>
  <c r="O1956" i="1"/>
  <c r="O1955" i="1"/>
  <c r="O1954" i="1"/>
  <c r="Q1953" i="1"/>
  <c r="N1953" i="1"/>
  <c r="M1953" i="1"/>
  <c r="O1952" i="1"/>
  <c r="O1953" i="1" s="1"/>
  <c r="Q1951" i="1"/>
  <c r="N1951" i="1"/>
  <c r="M1951" i="1"/>
  <c r="O1950" i="1"/>
  <c r="O1949" i="1"/>
  <c r="Q1948" i="1"/>
  <c r="N1948" i="1"/>
  <c r="M1948" i="1"/>
  <c r="O1947" i="1"/>
  <c r="O1946" i="1"/>
  <c r="Q1945" i="1"/>
  <c r="N1945" i="1"/>
  <c r="M1945" i="1"/>
  <c r="O1944" i="1"/>
  <c r="O1943" i="1"/>
  <c r="O1942" i="1"/>
  <c r="O1941" i="1"/>
  <c r="O1940" i="1"/>
  <c r="O1939" i="1"/>
  <c r="O1938" i="1"/>
  <c r="O1937" i="1"/>
  <c r="O1936" i="1"/>
  <c r="O1935" i="1"/>
  <c r="Q1934" i="1"/>
  <c r="N1934" i="1"/>
  <c r="M1934" i="1"/>
  <c r="O1933" i="1"/>
  <c r="O1932" i="1"/>
  <c r="Q1931" i="1"/>
  <c r="N1931" i="1"/>
  <c r="M1931" i="1"/>
  <c r="O1930" i="1"/>
  <c r="O1929" i="1"/>
  <c r="O1928" i="1"/>
  <c r="O1927" i="1"/>
  <c r="Q1926" i="1"/>
  <c r="N1926" i="1"/>
  <c r="M1926" i="1"/>
  <c r="O1925" i="1"/>
  <c r="O1924" i="1"/>
  <c r="O1923" i="1"/>
  <c r="O1922" i="1"/>
  <c r="Q1921" i="1"/>
  <c r="N1921" i="1"/>
  <c r="M1921" i="1"/>
  <c r="O1920" i="1"/>
  <c r="O1919" i="1"/>
  <c r="Q1918" i="1"/>
  <c r="N1918" i="1"/>
  <c r="M1918" i="1"/>
  <c r="O1917" i="1"/>
  <c r="O1916" i="1"/>
  <c r="O1915" i="1"/>
  <c r="O1914" i="1"/>
  <c r="Q1913" i="1"/>
  <c r="N1913" i="1"/>
  <c r="M1913" i="1"/>
  <c r="O1912" i="1"/>
  <c r="O1911" i="1"/>
  <c r="O1910" i="1"/>
  <c r="O1909" i="1"/>
  <c r="Q1908" i="1"/>
  <c r="N1908" i="1"/>
  <c r="M1908" i="1"/>
  <c r="O1907" i="1"/>
  <c r="O1906" i="1"/>
  <c r="Q1905" i="1"/>
  <c r="N1905" i="1"/>
  <c r="M1905" i="1"/>
  <c r="O1904" i="1"/>
  <c r="O1903" i="1"/>
  <c r="O1902" i="1"/>
  <c r="Q1901" i="1"/>
  <c r="N1901" i="1"/>
  <c r="M1901" i="1"/>
  <c r="O1900" i="1"/>
  <c r="O1899" i="1"/>
  <c r="Q1898" i="1"/>
  <c r="N1898" i="1"/>
  <c r="M1898" i="1"/>
  <c r="O1897" i="1"/>
  <c r="O1898" i="1" s="1"/>
  <c r="Q1896" i="1"/>
  <c r="N1896" i="1"/>
  <c r="M1896" i="1"/>
  <c r="K1896" i="1"/>
  <c r="J1896" i="1"/>
  <c r="I1896" i="1"/>
  <c r="H1896" i="1"/>
  <c r="O1895" i="1"/>
  <c r="O1894" i="1"/>
  <c r="O1893" i="1"/>
  <c r="O1892" i="1"/>
  <c r="O1891" i="1"/>
  <c r="Q1890" i="1"/>
  <c r="N1890" i="1"/>
  <c r="M1890" i="1"/>
  <c r="K1890" i="1"/>
  <c r="J1890" i="1"/>
  <c r="I1890" i="1"/>
  <c r="H1890" i="1"/>
  <c r="O1889" i="1"/>
  <c r="O1888" i="1"/>
  <c r="O1887" i="1"/>
  <c r="O1886" i="1"/>
  <c r="O1885" i="1"/>
  <c r="S1158" i="1"/>
  <c r="S1153" i="1"/>
  <c r="S1154" i="1"/>
  <c r="S1155" i="1"/>
  <c r="S1156" i="1"/>
  <c r="S1157" i="1"/>
  <c r="S1152" i="1"/>
  <c r="R1205" i="1"/>
  <c r="R1194" i="1"/>
  <c r="R1191" i="1"/>
  <c r="R1189" i="1"/>
  <c r="R1186" i="1"/>
  <c r="R1179" i="1"/>
  <c r="R1173" i="1"/>
  <c r="R1171" i="1"/>
  <c r="R1166" i="1"/>
  <c r="R1162" i="1"/>
  <c r="R1159" i="1"/>
  <c r="R1151" i="1"/>
  <c r="R1145" i="1"/>
  <c r="R1138" i="1"/>
  <c r="R1133" i="1"/>
  <c r="R1131" i="1"/>
  <c r="R1127" i="1"/>
  <c r="R1124" i="1"/>
  <c r="R1121" i="1"/>
  <c r="R1118" i="1"/>
  <c r="R1116" i="1"/>
  <c r="R1114" i="1"/>
  <c r="R1109" i="1"/>
  <c r="R1105" i="1"/>
  <c r="R1102" i="1"/>
  <c r="R1100" i="1"/>
  <c r="R1098" i="1"/>
  <c r="R1096" i="1"/>
  <c r="R1094" i="1"/>
  <c r="R1091" i="1"/>
  <c r="R1080" i="1"/>
  <c r="R1074" i="1"/>
  <c r="R1072" i="1"/>
  <c r="R1070" i="1"/>
  <c r="P1205" i="1"/>
  <c r="P1194" i="1"/>
  <c r="P1191" i="1"/>
  <c r="P1189" i="1"/>
  <c r="P1186" i="1"/>
  <c r="P1179" i="1"/>
  <c r="P1173" i="1"/>
  <c r="P1171" i="1"/>
  <c r="P1166" i="1"/>
  <c r="P1162" i="1"/>
  <c r="P1159" i="1"/>
  <c r="P1151" i="1"/>
  <c r="P1145" i="1"/>
  <c r="P1138" i="1"/>
  <c r="P1133" i="1"/>
  <c r="P1131" i="1"/>
  <c r="P1127" i="1"/>
  <c r="P1124" i="1"/>
  <c r="P1121" i="1"/>
  <c r="P1118" i="1"/>
  <c r="P1116" i="1"/>
  <c r="P1114" i="1"/>
  <c r="P1109" i="1"/>
  <c r="P1105" i="1"/>
  <c r="P1102" i="1"/>
  <c r="P1100" i="1"/>
  <c r="P1098" i="1"/>
  <c r="P1096" i="1"/>
  <c r="P1094" i="1"/>
  <c r="P1091" i="1"/>
  <c r="P1080" i="1"/>
  <c r="P1074" i="1"/>
  <c r="P1072" i="1"/>
  <c r="P1070" i="1"/>
  <c r="O1901" i="1" l="1"/>
  <c r="O1921" i="1"/>
  <c r="O1963" i="1"/>
  <c r="O1993" i="1"/>
  <c r="O1908" i="1"/>
  <c r="O1948" i="1"/>
  <c r="P1066" i="1"/>
  <c r="P1061" i="1" s="1"/>
  <c r="R1066" i="1"/>
  <c r="R1061" i="1" s="1"/>
  <c r="R1884" i="1"/>
  <c r="R1882" i="1" s="1"/>
  <c r="R1802" i="1" s="1"/>
  <c r="Q1884" i="1"/>
  <c r="Q1882" i="1" s="1"/>
  <c r="Q1802" i="1" s="1"/>
  <c r="M1884" i="1"/>
  <c r="M1882" i="1" s="1"/>
  <c r="M1802" i="1" s="1"/>
  <c r="P1884" i="1"/>
  <c r="P1882" i="1" s="1"/>
  <c r="P1802" i="1" s="1"/>
  <c r="O1905" i="1"/>
  <c r="O1934" i="1"/>
  <c r="O1985" i="1"/>
  <c r="O1896" i="1"/>
  <c r="O1918" i="1"/>
  <c r="N1884" i="1"/>
  <c r="N1882" i="1" s="1"/>
  <c r="N1802" i="1" s="1"/>
  <c r="O1951" i="1"/>
  <c r="O1966" i="1"/>
  <c r="O1998" i="1"/>
  <c r="O2005" i="1"/>
  <c r="O1913" i="1"/>
  <c r="O1931" i="1"/>
  <c r="O1945" i="1"/>
  <c r="O1960" i="1"/>
  <c r="O1982" i="1"/>
  <c r="O1890" i="1"/>
  <c r="O1926" i="1"/>
  <c r="O1973" i="1"/>
  <c r="O1990" i="1"/>
  <c r="Q1205" i="1"/>
  <c r="N1205" i="1"/>
  <c r="M1205" i="1"/>
  <c r="O1204" i="1"/>
  <c r="O1203" i="1"/>
  <c r="O1202" i="1"/>
  <c r="O1201" i="1"/>
  <c r="O1200" i="1"/>
  <c r="O1199" i="1"/>
  <c r="O1198" i="1"/>
  <c r="O1197" i="1"/>
  <c r="O1196" i="1"/>
  <c r="O1195" i="1"/>
  <c r="Q1194" i="1"/>
  <c r="N1194" i="1"/>
  <c r="M1194" i="1"/>
  <c r="O1193" i="1"/>
  <c r="O1192" i="1"/>
  <c r="Q1191" i="1"/>
  <c r="N1191" i="1"/>
  <c r="M1191" i="1"/>
  <c r="S1190" i="1"/>
  <c r="O1190" i="1"/>
  <c r="O1191" i="1" s="1"/>
  <c r="Q1189" i="1"/>
  <c r="N1189" i="1"/>
  <c r="M1189" i="1"/>
  <c r="S1188" i="1"/>
  <c r="O1188" i="1"/>
  <c r="S1187" i="1"/>
  <c r="O1187" i="1"/>
  <c r="Q1186" i="1"/>
  <c r="N1186" i="1"/>
  <c r="M1186" i="1"/>
  <c r="O1185" i="1"/>
  <c r="O1184" i="1"/>
  <c r="O1183" i="1"/>
  <c r="O1182" i="1"/>
  <c r="O1181" i="1"/>
  <c r="O1180" i="1"/>
  <c r="Q1179" i="1"/>
  <c r="N1179" i="1"/>
  <c r="M1179" i="1"/>
  <c r="O1178" i="1"/>
  <c r="O1177" i="1"/>
  <c r="O1176" i="1"/>
  <c r="O1175" i="1"/>
  <c r="O1174" i="1"/>
  <c r="Q1173" i="1"/>
  <c r="N1173" i="1"/>
  <c r="M1173" i="1"/>
  <c r="O1172" i="1"/>
  <c r="O1173" i="1" s="1"/>
  <c r="Q1171" i="1"/>
  <c r="N1171" i="1"/>
  <c r="M1171" i="1"/>
  <c r="K1171" i="1"/>
  <c r="J1171" i="1"/>
  <c r="I1171" i="1"/>
  <c r="H1171" i="1"/>
  <c r="O1170" i="1"/>
  <c r="O1169" i="1"/>
  <c r="O1168" i="1"/>
  <c r="O1167" i="1"/>
  <c r="Q1166" i="1"/>
  <c r="N1166" i="1"/>
  <c r="M1166" i="1"/>
  <c r="O1165" i="1"/>
  <c r="O1164" i="1"/>
  <c r="O1163" i="1"/>
  <c r="Q1162" i="1"/>
  <c r="N1162" i="1"/>
  <c r="M1162" i="1"/>
  <c r="O1161" i="1"/>
  <c r="O1160" i="1"/>
  <c r="Q1159" i="1"/>
  <c r="N1159" i="1"/>
  <c r="M1159" i="1"/>
  <c r="K1159" i="1"/>
  <c r="J1159" i="1"/>
  <c r="I1159" i="1"/>
  <c r="H1159" i="1"/>
  <c r="O1158" i="1"/>
  <c r="O1157" i="1"/>
  <c r="O1156" i="1"/>
  <c r="O1155" i="1"/>
  <c r="O1154" i="1"/>
  <c r="O1153" i="1"/>
  <c r="O1152" i="1"/>
  <c r="Q1151" i="1"/>
  <c r="N1151" i="1"/>
  <c r="M1151" i="1"/>
  <c r="J1151" i="1"/>
  <c r="I1151" i="1"/>
  <c r="H1151" i="1"/>
  <c r="O1150" i="1"/>
  <c r="O1149" i="1"/>
  <c r="O1148" i="1"/>
  <c r="O1147" i="1"/>
  <c r="O1146" i="1"/>
  <c r="Q1145" i="1"/>
  <c r="N1145" i="1"/>
  <c r="M1145" i="1"/>
  <c r="K1145" i="1"/>
  <c r="J1145" i="1"/>
  <c r="I1145" i="1"/>
  <c r="H1145" i="1"/>
  <c r="O1144" i="1"/>
  <c r="O1143" i="1"/>
  <c r="O1142" i="1"/>
  <c r="O1141" i="1"/>
  <c r="O1140" i="1"/>
  <c r="O1139" i="1"/>
  <c r="Q1138" i="1"/>
  <c r="N1138" i="1"/>
  <c r="M1138" i="1"/>
  <c r="O1137" i="1"/>
  <c r="O1136" i="1"/>
  <c r="O1135" i="1"/>
  <c r="O1134" i="1"/>
  <c r="Q1133" i="1"/>
  <c r="N1133" i="1"/>
  <c r="M1133" i="1"/>
  <c r="J1133" i="1"/>
  <c r="I1133" i="1"/>
  <c r="H1133" i="1"/>
  <c r="O1132" i="1"/>
  <c r="O1133" i="1" s="1"/>
  <c r="Q1131" i="1"/>
  <c r="N1131" i="1"/>
  <c r="M1131" i="1"/>
  <c r="K1131" i="1"/>
  <c r="J1131" i="1"/>
  <c r="I1131" i="1"/>
  <c r="H1131" i="1"/>
  <c r="O1130" i="1"/>
  <c r="O1129" i="1"/>
  <c r="O1128" i="1"/>
  <c r="Q1127" i="1"/>
  <c r="N1127" i="1"/>
  <c r="M1127" i="1"/>
  <c r="O1126" i="1"/>
  <c r="O1125" i="1"/>
  <c r="Q1124" i="1"/>
  <c r="N1124" i="1"/>
  <c r="M1124" i="1"/>
  <c r="O1123" i="1"/>
  <c r="O1122" i="1"/>
  <c r="Q1121" i="1"/>
  <c r="N1121" i="1"/>
  <c r="M1121" i="1"/>
  <c r="O1120" i="1"/>
  <c r="O1119" i="1"/>
  <c r="Q1118" i="1"/>
  <c r="N1118" i="1"/>
  <c r="M1118" i="1"/>
  <c r="O1117" i="1"/>
  <c r="O1118" i="1" s="1"/>
  <c r="Q1116" i="1"/>
  <c r="N1116" i="1"/>
  <c r="M1116" i="1"/>
  <c r="O1115" i="1"/>
  <c r="O1116" i="1" s="1"/>
  <c r="Q1114" i="1"/>
  <c r="N1114" i="1"/>
  <c r="M1114" i="1"/>
  <c r="O1113" i="1"/>
  <c r="O1112" i="1"/>
  <c r="O1111" i="1"/>
  <c r="O1110" i="1"/>
  <c r="Q1109" i="1"/>
  <c r="N1109" i="1"/>
  <c r="M1109" i="1"/>
  <c r="O1108" i="1"/>
  <c r="O1107" i="1"/>
  <c r="O1106" i="1"/>
  <c r="Q1105" i="1"/>
  <c r="N1105" i="1"/>
  <c r="M1105" i="1"/>
  <c r="J1105" i="1"/>
  <c r="O1104" i="1"/>
  <c r="O1103" i="1"/>
  <c r="Q1102" i="1"/>
  <c r="N1102" i="1"/>
  <c r="M1102" i="1"/>
  <c r="O1101" i="1"/>
  <c r="O1102" i="1" s="1"/>
  <c r="Q1100" i="1"/>
  <c r="N1100" i="1"/>
  <c r="M1100" i="1"/>
  <c r="K1100" i="1"/>
  <c r="J1100" i="1"/>
  <c r="I1100" i="1"/>
  <c r="H1100" i="1"/>
  <c r="O1099" i="1"/>
  <c r="O1100" i="1" s="1"/>
  <c r="Q1098" i="1"/>
  <c r="N1098" i="1"/>
  <c r="M1098" i="1"/>
  <c r="J1098" i="1"/>
  <c r="I1098" i="1"/>
  <c r="H1098" i="1"/>
  <c r="O1097" i="1"/>
  <c r="O1098" i="1" s="1"/>
  <c r="Q1096" i="1"/>
  <c r="N1096" i="1"/>
  <c r="M1096" i="1"/>
  <c r="J1096" i="1"/>
  <c r="I1096" i="1"/>
  <c r="H1096" i="1"/>
  <c r="O1095" i="1"/>
  <c r="O1096" i="1" s="1"/>
  <c r="Q1094" i="1"/>
  <c r="N1094" i="1"/>
  <c r="M1094" i="1"/>
  <c r="O1093" i="1"/>
  <c r="O1092" i="1"/>
  <c r="Q1091" i="1"/>
  <c r="N1091" i="1"/>
  <c r="M1091" i="1"/>
  <c r="O1090" i="1"/>
  <c r="O1089" i="1"/>
  <c r="O1088" i="1"/>
  <c r="O1087" i="1"/>
  <c r="O1086" i="1"/>
  <c r="O1085" i="1"/>
  <c r="O1084" i="1"/>
  <c r="O1083" i="1"/>
  <c r="O1082" i="1"/>
  <c r="O1081" i="1"/>
  <c r="Q1080" i="1"/>
  <c r="N1080" i="1"/>
  <c r="M1080" i="1"/>
  <c r="K1080" i="1"/>
  <c r="J1080" i="1"/>
  <c r="I1080" i="1"/>
  <c r="H1080" i="1"/>
  <c r="O1079" i="1"/>
  <c r="O1078" i="1"/>
  <c r="O1077" i="1"/>
  <c r="O1076" i="1"/>
  <c r="O1075" i="1"/>
  <c r="Q1074" i="1"/>
  <c r="N1074" i="1"/>
  <c r="M1074" i="1"/>
  <c r="S1073" i="1"/>
  <c r="O1073" i="1"/>
  <c r="O1074" i="1" s="1"/>
  <c r="Q1072" i="1"/>
  <c r="N1072" i="1"/>
  <c r="M1072" i="1"/>
  <c r="O1071" i="1"/>
  <c r="O1072" i="1" s="1"/>
  <c r="Q1070" i="1"/>
  <c r="N1070" i="1"/>
  <c r="M1070" i="1"/>
  <c r="K1070" i="1"/>
  <c r="O1069" i="1"/>
  <c r="S1068" i="1"/>
  <c r="O1068" i="1"/>
  <c r="S1067" i="1"/>
  <c r="O1067" i="1"/>
  <c r="S1064" i="1"/>
  <c r="S1063" i="1"/>
  <c r="R1065" i="1"/>
  <c r="Q1065" i="1"/>
  <c r="P1065" i="1"/>
  <c r="N1065" i="1"/>
  <c r="M1065" i="1"/>
  <c r="K1065" i="1"/>
  <c r="J1065" i="1"/>
  <c r="I1065" i="1"/>
  <c r="H1065" i="1"/>
  <c r="O1064" i="1"/>
  <c r="O1063" i="1"/>
  <c r="Q1066" i="1" l="1"/>
  <c r="Q1061" i="1" s="1"/>
  <c r="O1094" i="1"/>
  <c r="N1066" i="1"/>
  <c r="N1061" i="1" s="1"/>
  <c r="M1066" i="1"/>
  <c r="M1061" i="1" s="1"/>
  <c r="M1001" i="1" s="1"/>
  <c r="O1121" i="1"/>
  <c r="O1884" i="1"/>
  <c r="O1882" i="1" s="1"/>
  <c r="O1802" i="1" s="1"/>
  <c r="O1070" i="1"/>
  <c r="O1145" i="1"/>
  <c r="O1159" i="1"/>
  <c r="O1166" i="1"/>
  <c r="O1162" i="1"/>
  <c r="O1179" i="1"/>
  <c r="O1065" i="1"/>
  <c r="O1080" i="1"/>
  <c r="O1091" i="1"/>
  <c r="O1109" i="1"/>
  <c r="O1127" i="1"/>
  <c r="O1138" i="1"/>
  <c r="O1205" i="1"/>
  <c r="O1105" i="1"/>
  <c r="O1131" i="1"/>
  <c r="O1151" i="1"/>
  <c r="O1171" i="1"/>
  <c r="O1186" i="1"/>
  <c r="O1114" i="1"/>
  <c r="O1124" i="1"/>
  <c r="O1189" i="1"/>
  <c r="O1194" i="1"/>
  <c r="R247" i="1"/>
  <c r="Q247" i="1"/>
  <c r="P247" i="1"/>
  <c r="N247" i="1"/>
  <c r="M247" i="1"/>
  <c r="O246" i="1"/>
  <c r="S245" i="1"/>
  <c r="O245" i="1"/>
  <c r="R244" i="1"/>
  <c r="Q244" i="1"/>
  <c r="P244" i="1"/>
  <c r="N244" i="1"/>
  <c r="M244" i="1"/>
  <c r="O243" i="1"/>
  <c r="O242" i="1"/>
  <c r="O241" i="1"/>
  <c r="O240" i="1"/>
  <c r="O239" i="1"/>
  <c r="O238" i="1"/>
  <c r="R237" i="1"/>
  <c r="Q237" i="1"/>
  <c r="P237" i="1"/>
  <c r="N237" i="1"/>
  <c r="M237" i="1"/>
  <c r="O236" i="1"/>
  <c r="O235" i="1"/>
  <c r="O234" i="1"/>
  <c r="O233" i="1"/>
  <c r="O232" i="1"/>
  <c r="R231" i="1"/>
  <c r="Q231" i="1"/>
  <c r="P231" i="1"/>
  <c r="N231" i="1"/>
  <c r="M231" i="1"/>
  <c r="S230" i="1"/>
  <c r="O230" i="1"/>
  <c r="O231" i="1" s="1"/>
  <c r="R229" i="1"/>
  <c r="Q229" i="1"/>
  <c r="P229" i="1"/>
  <c r="N229" i="1"/>
  <c r="M229" i="1"/>
  <c r="K229" i="1"/>
  <c r="J229" i="1"/>
  <c r="I229" i="1"/>
  <c r="H229" i="1"/>
  <c r="O228" i="1"/>
  <c r="O229" i="1" s="1"/>
  <c r="R227" i="1"/>
  <c r="Q227" i="1"/>
  <c r="P227" i="1"/>
  <c r="N227" i="1"/>
  <c r="M227" i="1"/>
  <c r="O226" i="1"/>
  <c r="O225" i="1"/>
  <c r="O224" i="1"/>
  <c r="O223" i="1"/>
  <c r="O222" i="1"/>
  <c r="O221" i="1"/>
  <c r="R220" i="1"/>
  <c r="Q220" i="1"/>
  <c r="P220" i="1"/>
  <c r="N220" i="1"/>
  <c r="M220" i="1"/>
  <c r="O219" i="1"/>
  <c r="O218" i="1"/>
  <c r="O217" i="1"/>
  <c r="S216" i="1"/>
  <c r="O216" i="1"/>
  <c r="S215" i="1"/>
  <c r="O215" i="1"/>
  <c r="R214" i="1"/>
  <c r="Q214" i="1"/>
  <c r="P214" i="1"/>
  <c r="N214" i="1"/>
  <c r="M214" i="1"/>
  <c r="K214" i="1"/>
  <c r="J214" i="1"/>
  <c r="I214" i="1"/>
  <c r="H214" i="1"/>
  <c r="O213" i="1"/>
  <c r="O212" i="1"/>
  <c r="O211" i="1"/>
  <c r="O210" i="1"/>
  <c r="O209" i="1"/>
  <c r="O208" i="1"/>
  <c r="R207" i="1"/>
  <c r="Q207" i="1"/>
  <c r="P207" i="1"/>
  <c r="N207" i="1"/>
  <c r="M207" i="1"/>
  <c r="K207" i="1"/>
  <c r="J207" i="1"/>
  <c r="I207" i="1"/>
  <c r="H207" i="1"/>
  <c r="O206" i="1"/>
  <c r="O205" i="1"/>
  <c r="O204" i="1"/>
  <c r="O203" i="1"/>
  <c r="R202" i="1"/>
  <c r="Q202" i="1"/>
  <c r="P202" i="1"/>
  <c r="N202" i="1"/>
  <c r="M202" i="1"/>
  <c r="K202" i="1"/>
  <c r="J202" i="1"/>
  <c r="I202" i="1"/>
  <c r="H202" i="1"/>
  <c r="O201" i="1"/>
  <c r="O200" i="1"/>
  <c r="O199" i="1"/>
  <c r="R198" i="1"/>
  <c r="Q198" i="1"/>
  <c r="P198" i="1"/>
  <c r="N198" i="1"/>
  <c r="M198" i="1"/>
  <c r="S197" i="1"/>
  <c r="O197" i="1"/>
  <c r="S196" i="1"/>
  <c r="O196" i="1"/>
  <c r="S195" i="1"/>
  <c r="O195" i="1"/>
  <c r="S194" i="1"/>
  <c r="O194" i="1"/>
  <c r="R193" i="1"/>
  <c r="Q193" i="1"/>
  <c r="P193" i="1"/>
  <c r="N193" i="1"/>
  <c r="M193" i="1"/>
  <c r="S192" i="1"/>
  <c r="O192" i="1"/>
  <c r="S191" i="1"/>
  <c r="O191" i="1"/>
  <c r="S190" i="1"/>
  <c r="O190" i="1"/>
  <c r="S189" i="1"/>
  <c r="O189" i="1"/>
  <c r="O188" i="1"/>
  <c r="S187" i="1"/>
  <c r="O187" i="1"/>
  <c r="R186" i="1"/>
  <c r="Q186" i="1"/>
  <c r="P186" i="1"/>
  <c r="N186" i="1"/>
  <c r="M186" i="1"/>
  <c r="S185" i="1"/>
  <c r="O185" i="1"/>
  <c r="S184" i="1"/>
  <c r="O184" i="1"/>
  <c r="R183" i="1"/>
  <c r="Q183" i="1"/>
  <c r="P183" i="1"/>
  <c r="N183" i="1"/>
  <c r="M183" i="1"/>
  <c r="J183" i="1"/>
  <c r="O182" i="1"/>
  <c r="S181" i="1"/>
  <c r="O181" i="1"/>
  <c r="R180" i="1"/>
  <c r="Q180" i="1"/>
  <c r="P180" i="1"/>
  <c r="N180" i="1"/>
  <c r="M180" i="1"/>
  <c r="J180" i="1"/>
  <c r="I180" i="1"/>
  <c r="H180" i="1"/>
  <c r="S179" i="1"/>
  <c r="O179" i="1"/>
  <c r="S178" i="1"/>
  <c r="O178" i="1"/>
  <c r="R177" i="1"/>
  <c r="Q177" i="1"/>
  <c r="P177" i="1"/>
  <c r="N177" i="1"/>
  <c r="M177" i="1"/>
  <c r="S176" i="1"/>
  <c r="O176" i="1"/>
  <c r="O175" i="1"/>
  <c r="S174" i="1"/>
  <c r="O174" i="1"/>
  <c r="O173" i="1"/>
  <c r="O172" i="1"/>
  <c r="R171" i="1"/>
  <c r="Q171" i="1"/>
  <c r="P171" i="1"/>
  <c r="N171" i="1"/>
  <c r="M171" i="1"/>
  <c r="J171" i="1"/>
  <c r="I171" i="1"/>
  <c r="H171" i="1"/>
  <c r="O170" i="1"/>
  <c r="O169" i="1"/>
  <c r="R168" i="1"/>
  <c r="Q168" i="1"/>
  <c r="P168" i="1"/>
  <c r="N168" i="1"/>
  <c r="M168" i="1"/>
  <c r="K168" i="1"/>
  <c r="J168" i="1"/>
  <c r="I168" i="1"/>
  <c r="H168" i="1"/>
  <c r="O167" i="1"/>
  <c r="O166" i="1"/>
  <c r="R165" i="1"/>
  <c r="Q165" i="1"/>
  <c r="P165" i="1"/>
  <c r="N165" i="1"/>
  <c r="M165" i="1"/>
  <c r="O164" i="1"/>
  <c r="S163" i="1"/>
  <c r="O163" i="1"/>
  <c r="Q162" i="1"/>
  <c r="P162" i="1"/>
  <c r="N162" i="1"/>
  <c r="M162" i="1"/>
  <c r="O161" i="1"/>
  <c r="O160" i="1"/>
  <c r="R159" i="1"/>
  <c r="Q159" i="1"/>
  <c r="P159" i="1"/>
  <c r="N159" i="1"/>
  <c r="M159" i="1"/>
  <c r="O158" i="1"/>
  <c r="O159" i="1" s="1"/>
  <c r="Q157" i="1"/>
  <c r="P157" i="1"/>
  <c r="N157" i="1"/>
  <c r="M157" i="1"/>
  <c r="O156" i="1"/>
  <c r="O155" i="1"/>
  <c r="O154" i="1"/>
  <c r="O153" i="1"/>
  <c r="R152" i="1"/>
  <c r="Q152" i="1"/>
  <c r="P152" i="1"/>
  <c r="N152" i="1"/>
  <c r="M152" i="1"/>
  <c r="K152" i="1"/>
  <c r="J152" i="1"/>
  <c r="I152" i="1"/>
  <c r="H152" i="1"/>
  <c r="O151" i="1"/>
  <c r="O150" i="1"/>
  <c r="O149" i="1"/>
  <c r="Q148" i="1"/>
  <c r="P148" i="1"/>
  <c r="M148" i="1"/>
  <c r="O147" i="1"/>
  <c r="O146" i="1"/>
  <c r="Q145" i="1"/>
  <c r="P145" i="1"/>
  <c r="N145" i="1"/>
  <c r="M145" i="1"/>
  <c r="O144" i="1"/>
  <c r="S143" i="1"/>
  <c r="O143" i="1"/>
  <c r="Q142" i="1"/>
  <c r="N142" i="1"/>
  <c r="M142" i="1"/>
  <c r="O141" i="1"/>
  <c r="O140" i="1"/>
  <c r="S139" i="1"/>
  <c r="O139" i="1"/>
  <c r="Q138" i="1"/>
  <c r="P138" i="1"/>
  <c r="N138" i="1"/>
  <c r="M138" i="1"/>
  <c r="K138" i="1"/>
  <c r="J138" i="1"/>
  <c r="I138" i="1"/>
  <c r="H138" i="1"/>
  <c r="O137" i="1"/>
  <c r="O138" i="1" s="1"/>
  <c r="Q136" i="1"/>
  <c r="P136" i="1"/>
  <c r="N136" i="1"/>
  <c r="M136" i="1"/>
  <c r="J136" i="1"/>
  <c r="I136" i="1"/>
  <c r="H136" i="1"/>
  <c r="O135" i="1"/>
  <c r="O136" i="1" s="1"/>
  <c r="Q134" i="1"/>
  <c r="P134" i="1"/>
  <c r="N134" i="1"/>
  <c r="M134" i="1"/>
  <c r="J134" i="1"/>
  <c r="I134" i="1"/>
  <c r="H134" i="1"/>
  <c r="O133" i="1"/>
  <c r="O134" i="1" s="1"/>
  <c r="Q132" i="1"/>
  <c r="P132" i="1"/>
  <c r="N132" i="1"/>
  <c r="M132" i="1"/>
  <c r="O131" i="1"/>
  <c r="O132" i="1" s="1"/>
  <c r="Q130" i="1"/>
  <c r="P130" i="1"/>
  <c r="N130" i="1"/>
  <c r="M130" i="1"/>
  <c r="O129" i="1"/>
  <c r="S128" i="1"/>
  <c r="O128" i="1"/>
  <c r="R127" i="1"/>
  <c r="M127" i="1"/>
  <c r="S126" i="1"/>
  <c r="O126" i="1"/>
  <c r="S125" i="1"/>
  <c r="O125" i="1"/>
  <c r="S124" i="1"/>
  <c r="O124" i="1"/>
  <c r="S123" i="1"/>
  <c r="O123" i="1"/>
  <c r="S122" i="1"/>
  <c r="O122" i="1"/>
  <c r="S121" i="1"/>
  <c r="O121" i="1"/>
  <c r="Q120" i="1"/>
  <c r="P120" i="1"/>
  <c r="M120" i="1"/>
  <c r="K120" i="1"/>
  <c r="S119" i="1"/>
  <c r="O119" i="1"/>
  <c r="S118" i="1"/>
  <c r="O118" i="1"/>
  <c r="S117" i="1"/>
  <c r="O117" i="1"/>
  <c r="O127" i="1" l="1"/>
  <c r="M116" i="1"/>
  <c r="N116" i="1"/>
  <c r="Q116" i="1"/>
  <c r="R116" i="1"/>
  <c r="P116" i="1"/>
  <c r="O1066" i="1"/>
  <c r="O1061" i="1" s="1"/>
  <c r="O171" i="1"/>
  <c r="O193" i="1"/>
  <c r="O120" i="1"/>
  <c r="O165" i="1"/>
  <c r="O186" i="1"/>
  <c r="O130" i="1"/>
  <c r="O148" i="1"/>
  <c r="O162" i="1"/>
  <c r="O152" i="1"/>
  <c r="O220" i="1"/>
  <c r="O142" i="1"/>
  <c r="O145" i="1"/>
  <c r="O157" i="1"/>
  <c r="O177" i="1"/>
  <c r="O244" i="1"/>
  <c r="O168" i="1"/>
  <c r="O202" i="1"/>
  <c r="O207" i="1"/>
  <c r="O227" i="1"/>
  <c r="O180" i="1"/>
  <c r="O183" i="1"/>
  <c r="O198" i="1"/>
  <c r="O214" i="1"/>
  <c r="O237" i="1"/>
  <c r="O247" i="1"/>
  <c r="O116" i="1" l="1"/>
  <c r="R115" i="1"/>
  <c r="Q115" i="1"/>
  <c r="P115" i="1"/>
  <c r="N115" i="1"/>
  <c r="M115" i="1"/>
  <c r="K115" i="1"/>
  <c r="J115" i="1"/>
  <c r="I115" i="1"/>
  <c r="H115" i="1"/>
  <c r="S114" i="1"/>
  <c r="O114" i="1"/>
  <c r="O115" i="1" s="1"/>
  <c r="R113" i="1"/>
  <c r="Q113" i="1"/>
  <c r="P113" i="1"/>
  <c r="N113" i="1"/>
  <c r="M113" i="1"/>
  <c r="S112" i="1"/>
  <c r="O112" i="1"/>
  <c r="S111" i="1"/>
  <c r="O111" i="1"/>
  <c r="S110" i="1"/>
  <c r="O110" i="1"/>
  <c r="N107" i="1" l="1"/>
  <c r="N106" i="1" s="1"/>
  <c r="N11" i="1" s="1"/>
  <c r="M107" i="1"/>
  <c r="M106" i="1" s="1"/>
  <c r="M11" i="1" s="1"/>
  <c r="R107" i="1"/>
  <c r="Q107" i="1"/>
  <c r="Q106" i="1" s="1"/>
  <c r="Q11" i="1" s="1"/>
  <c r="O107" i="1"/>
  <c r="O106" i="1" s="1"/>
  <c r="O11" i="1" s="1"/>
  <c r="P107" i="1"/>
  <c r="P106" i="1" s="1"/>
  <c r="P11" i="1" s="1"/>
  <c r="K1353" i="1"/>
  <c r="K1351" i="1" s="1"/>
  <c r="J1353" i="1"/>
  <c r="J1351" i="1" s="1"/>
  <c r="I1353" i="1"/>
  <c r="I1351" i="1" s="1"/>
  <c r="H1353" i="1"/>
  <c r="H1351" i="1" s="1"/>
  <c r="S1352" i="1"/>
  <c r="K2547" i="1" l="1"/>
  <c r="J2547" i="1"/>
  <c r="I2547" i="1"/>
  <c r="H2547" i="1"/>
  <c r="S2546" i="1"/>
  <c r="S2545" i="1"/>
  <c r="K2544" i="1"/>
  <c r="J2544" i="1"/>
  <c r="I2544" i="1"/>
  <c r="H2544" i="1"/>
  <c r="S2543" i="1"/>
  <c r="K1733" i="1"/>
  <c r="J1733" i="1"/>
  <c r="I1733" i="1"/>
  <c r="H1733" i="1"/>
  <c r="S1732" i="1"/>
  <c r="K1731" i="1"/>
  <c r="J1731" i="1"/>
  <c r="I1731" i="1"/>
  <c r="H1731" i="1"/>
  <c r="S1730" i="1"/>
  <c r="S1729" i="1"/>
  <c r="K1728" i="1"/>
  <c r="J1728" i="1"/>
  <c r="I1728" i="1"/>
  <c r="H1728" i="1"/>
  <c r="S1727" i="1"/>
  <c r="K1726" i="1"/>
  <c r="J1726" i="1"/>
  <c r="I1726" i="1"/>
  <c r="H1726" i="1"/>
  <c r="S1725" i="1"/>
  <c r="K1724" i="1"/>
  <c r="J1724" i="1"/>
  <c r="I1724" i="1"/>
  <c r="H1724" i="1"/>
  <c r="S1723" i="1"/>
  <c r="K1722" i="1"/>
  <c r="J1722" i="1"/>
  <c r="I1722" i="1"/>
  <c r="H1722" i="1"/>
  <c r="S1721" i="1"/>
  <c r="K912" i="1"/>
  <c r="J912" i="1"/>
  <c r="I912" i="1"/>
  <c r="H912" i="1"/>
  <c r="S911" i="1"/>
  <c r="K910" i="1"/>
  <c r="J910" i="1"/>
  <c r="I910" i="1"/>
  <c r="H910" i="1"/>
  <c r="S909" i="1"/>
  <c r="S908" i="1"/>
  <c r="K907" i="1"/>
  <c r="J907" i="1"/>
  <c r="I907" i="1"/>
  <c r="H907" i="1"/>
  <c r="S906" i="1"/>
  <c r="S905" i="1"/>
  <c r="H2542" i="1" l="1"/>
  <c r="I2542" i="1"/>
  <c r="K2542" i="1"/>
  <c r="J2542" i="1"/>
  <c r="H904" i="1"/>
  <c r="J1720" i="1"/>
  <c r="K1720" i="1"/>
  <c r="H1720" i="1"/>
  <c r="I904" i="1"/>
  <c r="I1720" i="1"/>
  <c r="J904" i="1"/>
  <c r="K904" i="1"/>
  <c r="K403" i="1" l="1"/>
  <c r="K401" i="1" s="1"/>
  <c r="J403" i="1"/>
  <c r="J401" i="1" s="1"/>
  <c r="I403" i="1"/>
  <c r="I401" i="1" s="1"/>
  <c r="H403" i="1"/>
  <c r="H401" i="1" s="1"/>
  <c r="S402" i="1"/>
  <c r="K400" i="1"/>
  <c r="J400" i="1"/>
  <c r="I400" i="1"/>
  <c r="H400" i="1"/>
  <c r="S399" i="1"/>
  <c r="K398" i="1"/>
  <c r="J398" i="1"/>
  <c r="I398" i="1"/>
  <c r="H398" i="1"/>
  <c r="S397" i="1"/>
  <c r="S396" i="1"/>
  <c r="S395" i="1"/>
  <c r="S2143" i="1"/>
  <c r="J394" i="1" l="1"/>
  <c r="K394" i="1"/>
  <c r="H394" i="1"/>
  <c r="I394" i="1"/>
  <c r="K1877" i="1" l="1"/>
  <c r="J1877" i="1"/>
  <c r="I1877" i="1"/>
  <c r="H1877" i="1"/>
  <c r="S1876" i="1"/>
  <c r="K1875" i="1"/>
  <c r="J1875" i="1"/>
  <c r="I1875" i="1"/>
  <c r="H1875" i="1"/>
  <c r="S1874" i="1"/>
  <c r="K1873" i="1"/>
  <c r="J1873" i="1"/>
  <c r="H1873" i="1"/>
  <c r="S1872" i="1"/>
  <c r="S1871" i="1"/>
  <c r="K1870" i="1"/>
  <c r="J1870" i="1"/>
  <c r="I1870" i="1"/>
  <c r="H1870" i="1"/>
  <c r="S1868" i="1"/>
  <c r="S1867" i="1"/>
  <c r="K1866" i="1"/>
  <c r="J1866" i="1"/>
  <c r="I1866" i="1"/>
  <c r="H1866" i="1"/>
  <c r="S1865" i="1"/>
  <c r="S1864" i="1"/>
  <c r="S1863" i="1"/>
  <c r="S1862" i="1"/>
  <c r="S1861" i="1"/>
  <c r="S1860" i="1"/>
  <c r="S1859" i="1"/>
  <c r="S1858" i="1"/>
  <c r="S1857" i="1"/>
  <c r="S1856" i="1"/>
  <c r="S1854" i="1"/>
  <c r="S1853" i="1"/>
  <c r="S1851" i="1"/>
  <c r="S1849" i="1"/>
  <c r="K1848" i="1"/>
  <c r="J1848" i="1"/>
  <c r="H1848" i="1"/>
  <c r="S1847" i="1"/>
  <c r="S1846" i="1"/>
  <c r="S1845" i="1"/>
  <c r="K1844" i="1"/>
  <c r="J1844" i="1"/>
  <c r="I1844" i="1"/>
  <c r="H1844" i="1"/>
  <c r="S1843" i="1"/>
  <c r="S1842" i="1"/>
  <c r="S1841" i="1"/>
  <c r="S1840" i="1"/>
  <c r="K1839" i="1"/>
  <c r="J1839" i="1"/>
  <c r="I1839" i="1"/>
  <c r="H1839" i="1"/>
  <c r="S1838" i="1"/>
  <c r="S1837" i="1"/>
  <c r="K1836" i="1"/>
  <c r="J1836" i="1"/>
  <c r="I1836" i="1"/>
  <c r="H1836" i="1"/>
  <c r="S1835" i="1"/>
  <c r="S1833" i="1"/>
  <c r="K1832" i="1"/>
  <c r="J1832" i="1"/>
  <c r="I1832" i="1"/>
  <c r="H1832" i="1"/>
  <c r="S1831" i="1"/>
  <c r="S1829" i="1"/>
  <c r="K1828" i="1"/>
  <c r="J1828" i="1"/>
  <c r="I1828" i="1"/>
  <c r="H1828" i="1"/>
  <c r="S1827" i="1"/>
  <c r="S1826" i="1"/>
  <c r="S1825" i="1"/>
  <c r="S1824" i="1"/>
  <c r="S1823" i="1"/>
  <c r="S1822" i="1"/>
  <c r="K1821" i="1"/>
  <c r="J1821" i="1"/>
  <c r="I1821" i="1"/>
  <c r="H1821" i="1"/>
  <c r="S1820" i="1"/>
  <c r="S1819" i="1"/>
  <c r="K1048" i="1"/>
  <c r="J1048" i="1"/>
  <c r="I1048" i="1"/>
  <c r="H1048" i="1"/>
  <c r="S1047" i="1"/>
  <c r="S1046" i="1"/>
  <c r="K1045" i="1"/>
  <c r="J1045" i="1"/>
  <c r="I1045" i="1"/>
  <c r="H1045" i="1"/>
  <c r="S1044" i="1"/>
  <c r="S1043" i="1"/>
  <c r="S1042" i="1"/>
  <c r="S1041" i="1"/>
  <c r="K1040" i="1"/>
  <c r="J1040" i="1"/>
  <c r="I1040" i="1"/>
  <c r="H1040" i="1"/>
  <c r="S1039" i="1"/>
  <c r="S1038" i="1"/>
  <c r="K1037" i="1"/>
  <c r="J1037" i="1"/>
  <c r="I1037" i="1"/>
  <c r="H1037" i="1"/>
  <c r="S1036" i="1"/>
  <c r="S1035" i="1"/>
  <c r="K1034" i="1"/>
  <c r="J1034" i="1"/>
  <c r="I1034" i="1"/>
  <c r="H1034" i="1"/>
  <c r="S1033" i="1"/>
  <c r="S1032" i="1"/>
  <c r="S1031" i="1"/>
  <c r="S1030" i="1"/>
  <c r="K1029" i="1"/>
  <c r="J1029" i="1"/>
  <c r="I1029" i="1"/>
  <c r="H1029" i="1"/>
  <c r="S1028" i="1"/>
  <c r="S1027" i="1"/>
  <c r="S1026" i="1"/>
  <c r="S1025" i="1"/>
  <c r="K1024" i="1"/>
  <c r="J1024" i="1"/>
  <c r="I1024" i="1"/>
  <c r="H1024" i="1"/>
  <c r="S1023" i="1"/>
  <c r="S1022" i="1"/>
  <c r="K1021" i="1"/>
  <c r="J1021" i="1"/>
  <c r="I1021" i="1"/>
  <c r="H1021" i="1"/>
  <c r="S1020" i="1"/>
  <c r="S1019" i="1"/>
  <c r="K1018" i="1"/>
  <c r="J1018" i="1"/>
  <c r="I1018" i="1"/>
  <c r="H1018" i="1"/>
  <c r="S1017" i="1"/>
  <c r="S1016" i="1"/>
  <c r="K96" i="1"/>
  <c r="J96" i="1"/>
  <c r="I96" i="1"/>
  <c r="H96" i="1"/>
  <c r="S95" i="1"/>
  <c r="S94" i="1"/>
  <c r="K93" i="1"/>
  <c r="J93" i="1"/>
  <c r="I93" i="1"/>
  <c r="H93" i="1"/>
  <c r="S92" i="1"/>
  <c r="K91" i="1"/>
  <c r="J91" i="1"/>
  <c r="I91" i="1"/>
  <c r="H91" i="1"/>
  <c r="S90" i="1"/>
  <c r="S89" i="1"/>
  <c r="K88" i="1"/>
  <c r="J88" i="1"/>
  <c r="I88" i="1"/>
  <c r="H88" i="1"/>
  <c r="S87" i="1"/>
  <c r="K86" i="1"/>
  <c r="J86" i="1"/>
  <c r="I86" i="1"/>
  <c r="H86" i="1"/>
  <c r="S85" i="1"/>
  <c r="S84" i="1"/>
  <c r="K83" i="1"/>
  <c r="J83" i="1"/>
  <c r="I83" i="1"/>
  <c r="H83" i="1"/>
  <c r="S82" i="1"/>
  <c r="S81" i="1"/>
  <c r="K80" i="1"/>
  <c r="J80" i="1"/>
  <c r="I80" i="1"/>
  <c r="H80" i="1"/>
  <c r="S79" i="1"/>
  <c r="S78" i="1"/>
  <c r="S77" i="1"/>
  <c r="S76" i="1"/>
  <c r="K75" i="1"/>
  <c r="J75" i="1"/>
  <c r="I75" i="1"/>
  <c r="H75" i="1"/>
  <c r="S74" i="1"/>
  <c r="S73" i="1"/>
  <c r="K72" i="1"/>
  <c r="J72" i="1"/>
  <c r="I72" i="1"/>
  <c r="H72" i="1"/>
  <c r="S71" i="1"/>
  <c r="K70" i="1"/>
  <c r="J70" i="1"/>
  <c r="I70" i="1"/>
  <c r="H70" i="1"/>
  <c r="S69" i="1"/>
  <c r="S68" i="1"/>
  <c r="K67" i="1"/>
  <c r="J67" i="1"/>
  <c r="I67" i="1"/>
  <c r="H67" i="1"/>
  <c r="S66" i="1"/>
  <c r="K65" i="1"/>
  <c r="J65" i="1"/>
  <c r="I65" i="1"/>
  <c r="H65" i="1"/>
  <c r="S64" i="1"/>
  <c r="S63" i="1"/>
  <c r="K62" i="1"/>
  <c r="J62" i="1"/>
  <c r="I62" i="1"/>
  <c r="H62" i="1"/>
  <c r="S61" i="1"/>
  <c r="K60" i="1"/>
  <c r="J60" i="1"/>
  <c r="I60" i="1"/>
  <c r="H60" i="1"/>
  <c r="S59" i="1"/>
  <c r="K58" i="1"/>
  <c r="J58" i="1"/>
  <c r="I58" i="1"/>
  <c r="H58" i="1"/>
  <c r="S57" i="1"/>
  <c r="S56" i="1"/>
  <c r="S55" i="1"/>
  <c r="S54" i="1"/>
  <c r="K53" i="1"/>
  <c r="J53" i="1"/>
  <c r="I53" i="1"/>
  <c r="H53" i="1"/>
  <c r="S52" i="1"/>
  <c r="S51" i="1"/>
  <c r="I1015" i="1" l="1"/>
  <c r="H1015" i="1"/>
  <c r="J1015" i="1"/>
  <c r="K1015" i="1"/>
  <c r="J50" i="1"/>
  <c r="H50" i="1"/>
  <c r="I50" i="1"/>
  <c r="K50" i="1"/>
  <c r="K386" i="1"/>
  <c r="J386" i="1"/>
  <c r="I386" i="1"/>
  <c r="H386" i="1"/>
  <c r="K384" i="1"/>
  <c r="J384" i="1"/>
  <c r="I384" i="1"/>
  <c r="H384" i="1"/>
  <c r="K381" i="1" l="1"/>
  <c r="J381" i="1"/>
  <c r="H381" i="1"/>
  <c r="I381" i="1"/>
  <c r="K2442" i="1" l="1"/>
  <c r="K2452" i="1" s="1"/>
  <c r="K2459" i="1" s="1"/>
  <c r="J2442" i="1"/>
  <c r="J2452" i="1" s="1"/>
  <c r="J2459" i="1" s="1"/>
  <c r="I2442" i="1"/>
  <c r="I2452" i="1" s="1"/>
  <c r="I2459" i="1" s="1"/>
  <c r="H2442" i="1"/>
  <c r="H2452" i="1" s="1"/>
  <c r="H2459" i="1" s="1"/>
  <c r="K2431" i="1"/>
  <c r="J2431" i="1"/>
  <c r="I2431" i="1"/>
  <c r="H2431" i="1"/>
  <c r="K2420" i="1"/>
  <c r="J2420" i="1"/>
  <c r="I2420" i="1"/>
  <c r="H2420" i="1"/>
  <c r="K2407" i="1"/>
  <c r="J2407" i="1"/>
  <c r="I2407" i="1"/>
  <c r="H2407" i="1"/>
  <c r="K2394" i="1"/>
  <c r="J2394" i="1"/>
  <c r="I2394" i="1"/>
  <c r="H2394" i="1"/>
  <c r="K2389" i="1"/>
  <c r="J2389" i="1"/>
  <c r="I2389" i="1"/>
  <c r="H2389" i="1"/>
  <c r="K2385" i="1"/>
  <c r="J2385" i="1"/>
  <c r="I2385" i="1"/>
  <c r="H2385" i="1"/>
  <c r="K2380" i="1"/>
  <c r="J2380" i="1"/>
  <c r="I2380" i="1"/>
  <c r="H2380" i="1"/>
  <c r="K2377" i="1"/>
  <c r="J2377" i="1"/>
  <c r="I2377" i="1"/>
  <c r="H2377" i="1"/>
  <c r="K2374" i="1"/>
  <c r="J2374" i="1"/>
  <c r="I2374" i="1"/>
  <c r="H2374" i="1"/>
  <c r="K2369" i="1"/>
  <c r="J2369" i="1"/>
  <c r="I2369" i="1"/>
  <c r="H2369" i="1"/>
  <c r="K2366" i="1"/>
  <c r="J2366" i="1"/>
  <c r="I2366" i="1"/>
  <c r="H2366" i="1"/>
  <c r="K2361" i="1"/>
  <c r="J2361" i="1"/>
  <c r="I2361" i="1"/>
  <c r="H2361" i="1"/>
  <c r="K2358" i="1"/>
  <c r="J2358" i="1"/>
  <c r="I2358" i="1"/>
  <c r="H2358" i="1"/>
  <c r="K2353" i="1"/>
  <c r="J2353" i="1"/>
  <c r="I2353" i="1"/>
  <c r="H2353" i="1"/>
  <c r="K2350" i="1"/>
  <c r="J2350" i="1"/>
  <c r="I2350" i="1"/>
  <c r="H2350" i="1"/>
  <c r="K2345" i="1"/>
  <c r="J2345" i="1"/>
  <c r="I2345" i="1"/>
  <c r="H2345" i="1"/>
  <c r="K2338" i="1"/>
  <c r="J2338" i="1"/>
  <c r="I2338" i="1"/>
  <c r="H2338" i="1"/>
  <c r="K2335" i="1"/>
  <c r="J2335" i="1"/>
  <c r="I2335" i="1"/>
  <c r="H2335" i="1"/>
  <c r="K2329" i="1"/>
  <c r="J2329" i="1"/>
  <c r="I2329" i="1"/>
  <c r="H2329" i="1"/>
  <c r="K2324" i="1"/>
  <c r="J2324" i="1"/>
  <c r="I2324" i="1"/>
  <c r="H2324" i="1"/>
  <c r="K2322" i="1"/>
  <c r="J2322" i="1"/>
  <c r="I2322" i="1"/>
  <c r="H2322" i="1"/>
  <c r="K2319" i="1"/>
  <c r="J2319" i="1"/>
  <c r="I2319" i="1"/>
  <c r="H2319" i="1"/>
  <c r="K2316" i="1"/>
  <c r="J2316" i="1"/>
  <c r="I2316" i="1"/>
  <c r="H2316" i="1"/>
  <c r="K2313" i="1"/>
  <c r="J2313" i="1"/>
  <c r="I2313" i="1"/>
  <c r="H2313" i="1"/>
  <c r="K2304" i="1"/>
  <c r="J2304" i="1"/>
  <c r="I2304" i="1"/>
  <c r="H2304" i="1"/>
  <c r="K2301" i="1"/>
  <c r="J2301" i="1"/>
  <c r="I2301" i="1"/>
  <c r="H2301" i="1"/>
  <c r="K2298" i="1"/>
  <c r="J2298" i="1"/>
  <c r="I2298" i="1"/>
  <c r="H2298" i="1"/>
  <c r="K2291" i="1"/>
  <c r="J2291" i="1"/>
  <c r="I2291" i="1"/>
  <c r="H2291" i="1"/>
  <c r="K2285" i="1"/>
  <c r="J2285" i="1"/>
  <c r="I2285" i="1"/>
  <c r="H2285" i="1"/>
  <c r="K2280" i="1"/>
  <c r="J2280" i="1"/>
  <c r="I2280" i="1"/>
  <c r="H2280" i="1"/>
  <c r="K2275" i="1"/>
  <c r="J2275" i="1"/>
  <c r="I2275" i="1"/>
  <c r="H2275" i="1"/>
  <c r="K2272" i="1"/>
  <c r="J2272" i="1"/>
  <c r="I2272" i="1"/>
  <c r="H2272" i="1"/>
  <c r="K2269" i="1"/>
  <c r="J2269" i="1"/>
  <c r="I2269" i="1"/>
  <c r="H2269" i="1"/>
  <c r="K2266" i="1"/>
  <c r="J2266" i="1"/>
  <c r="I2266" i="1"/>
  <c r="H2266" i="1"/>
  <c r="K2261" i="1"/>
  <c r="J2261" i="1"/>
  <c r="I2261" i="1"/>
  <c r="H2261" i="1"/>
  <c r="K2248" i="1"/>
  <c r="J2248" i="1"/>
  <c r="I2248" i="1"/>
  <c r="H2248" i="1"/>
  <c r="K2243" i="1"/>
  <c r="J2243" i="1"/>
  <c r="I2243" i="1"/>
  <c r="H2243" i="1"/>
  <c r="K2241" i="1"/>
  <c r="J2241" i="1"/>
  <c r="I2241" i="1"/>
  <c r="H2241" i="1"/>
  <c r="K2239" i="1"/>
  <c r="J2239" i="1"/>
  <c r="I2239" i="1"/>
  <c r="H2239" i="1"/>
  <c r="K2235" i="1"/>
  <c r="J2235" i="1"/>
  <c r="I2235" i="1"/>
  <c r="H2235" i="1"/>
  <c r="K2222" i="1"/>
  <c r="J2222" i="1"/>
  <c r="I2222" i="1"/>
  <c r="H2222" i="1"/>
  <c r="K2209" i="1"/>
  <c r="J2209" i="1"/>
  <c r="I2209" i="1"/>
  <c r="H2209" i="1"/>
  <c r="K2206" i="1"/>
  <c r="J2206" i="1"/>
  <c r="I2206" i="1"/>
  <c r="H2206" i="1"/>
  <c r="K2199" i="1"/>
  <c r="J2199" i="1"/>
  <c r="I2199" i="1"/>
  <c r="H2199" i="1"/>
  <c r="K2196" i="1"/>
  <c r="J2196" i="1"/>
  <c r="I2196" i="1"/>
  <c r="H2196" i="1"/>
  <c r="K2193" i="1"/>
  <c r="J2193" i="1"/>
  <c r="I2193" i="1"/>
  <c r="H2193" i="1"/>
  <c r="K2188" i="1"/>
  <c r="J2188" i="1"/>
  <c r="I2188" i="1"/>
  <c r="H2188" i="1"/>
  <c r="K2181" i="1"/>
  <c r="J2181" i="1"/>
  <c r="I2181" i="1"/>
  <c r="H2181" i="1"/>
  <c r="K2178" i="1"/>
  <c r="J2178" i="1"/>
  <c r="I2178" i="1"/>
  <c r="H2178" i="1"/>
  <c r="K2173" i="1"/>
  <c r="J2173" i="1"/>
  <c r="I2173" i="1"/>
  <c r="H2173" i="1"/>
  <c r="K2170" i="1"/>
  <c r="J2170" i="1"/>
  <c r="I2170" i="1"/>
  <c r="H2170" i="1"/>
  <c r="K2165" i="1"/>
  <c r="J2165" i="1"/>
  <c r="I2165" i="1"/>
  <c r="H2165" i="1"/>
  <c r="K2160" i="1"/>
  <c r="J2160" i="1"/>
  <c r="I2160" i="1"/>
  <c r="H2160" i="1"/>
  <c r="K1640" i="1" l="1"/>
  <c r="J1640" i="1"/>
  <c r="I1640" i="1"/>
  <c r="H1640" i="1"/>
  <c r="K1631" i="1"/>
  <c r="J1631" i="1"/>
  <c r="I1631" i="1"/>
  <c r="H1631" i="1"/>
  <c r="K1620" i="1"/>
  <c r="J1620" i="1"/>
  <c r="I1620" i="1"/>
  <c r="H1620" i="1"/>
  <c r="K1616" i="1"/>
  <c r="J1616" i="1"/>
  <c r="I1616" i="1"/>
  <c r="H1616" i="1"/>
  <c r="K1612" i="1"/>
  <c r="J1612" i="1"/>
  <c r="I1612" i="1"/>
  <c r="H1612" i="1"/>
  <c r="K1609" i="1"/>
  <c r="J1609" i="1"/>
  <c r="I1609" i="1"/>
  <c r="H1609" i="1"/>
  <c r="K1603" i="1"/>
  <c r="J1603" i="1"/>
  <c r="I1603" i="1"/>
  <c r="H1603" i="1"/>
  <c r="K1599" i="1"/>
  <c r="J1599" i="1"/>
  <c r="I1599" i="1"/>
  <c r="H1599" i="1"/>
  <c r="K1594" i="1"/>
  <c r="J1594" i="1"/>
  <c r="I1594" i="1"/>
  <c r="H1594" i="1"/>
  <c r="K1589" i="1"/>
  <c r="J1589" i="1"/>
  <c r="I1589" i="1"/>
  <c r="H1589" i="1"/>
  <c r="K1584" i="1"/>
  <c r="J1584" i="1"/>
  <c r="I1584" i="1"/>
  <c r="H1584" i="1"/>
  <c r="K1579" i="1"/>
  <c r="J1579" i="1"/>
  <c r="I1579" i="1"/>
  <c r="H1579" i="1"/>
  <c r="K1576" i="1"/>
  <c r="J1576" i="1"/>
  <c r="I1576" i="1"/>
  <c r="H1576" i="1"/>
  <c r="K1574" i="1"/>
  <c r="J1574" i="1"/>
  <c r="I1574" i="1"/>
  <c r="H1574" i="1"/>
  <c r="K1569" i="1"/>
  <c r="J1569" i="1"/>
  <c r="I1569" i="1"/>
  <c r="H1569" i="1"/>
  <c r="K1565" i="1"/>
  <c r="J1565" i="1"/>
  <c r="I1565" i="1"/>
  <c r="H1565" i="1"/>
  <c r="K1562" i="1"/>
  <c r="J1562" i="1"/>
  <c r="I1562" i="1"/>
  <c r="H1562" i="1"/>
  <c r="K1558" i="1"/>
  <c r="J1558" i="1"/>
  <c r="I1558" i="1"/>
  <c r="H1558" i="1"/>
  <c r="K1553" i="1"/>
  <c r="J1553" i="1"/>
  <c r="I1553" i="1"/>
  <c r="H1553" i="1"/>
  <c r="K1548" i="1"/>
  <c r="J1548" i="1"/>
  <c r="I1548" i="1"/>
  <c r="H1548" i="1"/>
  <c r="K1543" i="1"/>
  <c r="J1543" i="1"/>
  <c r="I1543" i="1"/>
  <c r="H1543" i="1"/>
  <c r="K1534" i="1"/>
  <c r="J1534" i="1"/>
  <c r="I1534" i="1"/>
  <c r="H1534" i="1"/>
  <c r="K1531" i="1"/>
  <c r="J1531" i="1"/>
  <c r="I1531" i="1"/>
  <c r="H1531" i="1"/>
  <c r="K1523" i="1"/>
  <c r="J1523" i="1"/>
  <c r="I1523" i="1"/>
  <c r="H1523" i="1"/>
  <c r="K1521" i="1"/>
  <c r="J1521" i="1"/>
  <c r="I1521" i="1"/>
  <c r="H1521" i="1"/>
  <c r="K1514" i="1"/>
  <c r="J1514" i="1"/>
  <c r="I1514" i="1"/>
  <c r="H1514" i="1"/>
  <c r="K1509" i="1"/>
  <c r="J1509" i="1"/>
  <c r="I1509" i="1"/>
  <c r="H1509" i="1"/>
  <c r="K1504" i="1"/>
  <c r="J1504" i="1"/>
  <c r="I1504" i="1"/>
  <c r="H1504" i="1"/>
  <c r="K1502" i="1"/>
  <c r="J1502" i="1"/>
  <c r="I1502" i="1"/>
  <c r="H1502" i="1"/>
  <c r="K1500" i="1"/>
  <c r="J1500" i="1"/>
  <c r="I1500" i="1"/>
  <c r="H1500" i="1"/>
  <c r="K1497" i="1"/>
  <c r="J1497" i="1"/>
  <c r="I1497" i="1"/>
  <c r="H1497" i="1"/>
  <c r="K1495" i="1"/>
  <c r="J1495" i="1"/>
  <c r="I1495" i="1"/>
  <c r="H1495" i="1"/>
  <c r="K1490" i="1"/>
  <c r="J1490" i="1"/>
  <c r="I1490" i="1"/>
  <c r="H1490" i="1"/>
  <c r="K1487" i="1"/>
  <c r="J1487" i="1"/>
  <c r="I1487" i="1"/>
  <c r="H1487" i="1"/>
  <c r="K1485" i="1"/>
  <c r="J1485" i="1"/>
  <c r="I1485" i="1"/>
  <c r="H1485" i="1"/>
  <c r="K1482" i="1"/>
  <c r="J1482" i="1"/>
  <c r="I1482" i="1"/>
  <c r="H1482" i="1"/>
  <c r="K1473" i="1"/>
  <c r="J1473" i="1"/>
  <c r="I1473" i="1"/>
  <c r="H1473" i="1"/>
  <c r="K1471" i="1"/>
  <c r="J1471" i="1"/>
  <c r="I1471" i="1"/>
  <c r="H1471" i="1"/>
  <c r="K1458" i="1"/>
  <c r="J1458" i="1"/>
  <c r="I1458" i="1"/>
  <c r="H1458" i="1"/>
  <c r="K1452" i="1"/>
  <c r="J1452" i="1"/>
  <c r="I1452" i="1"/>
  <c r="H1452" i="1"/>
  <c r="K1447" i="1"/>
  <c r="J1447" i="1"/>
  <c r="I1447" i="1"/>
  <c r="H1447" i="1"/>
  <c r="K1445" i="1"/>
  <c r="J1445" i="1"/>
  <c r="I1445" i="1"/>
  <c r="H1445" i="1"/>
  <c r="K1439" i="1"/>
  <c r="J1439" i="1"/>
  <c r="I1439" i="1"/>
  <c r="H1439" i="1"/>
  <c r="K1431" i="1"/>
  <c r="J1431" i="1"/>
  <c r="I1431" i="1"/>
  <c r="H1431" i="1"/>
  <c r="K1426" i="1"/>
  <c r="J1426" i="1"/>
  <c r="I1426" i="1"/>
  <c r="H1426" i="1"/>
  <c r="K1422" i="1"/>
  <c r="J1422" i="1"/>
  <c r="I1422" i="1"/>
  <c r="H1422" i="1"/>
  <c r="K1419" i="1"/>
  <c r="J1419" i="1"/>
  <c r="I1419" i="1"/>
  <c r="H1419" i="1"/>
  <c r="K1416" i="1"/>
  <c r="J1416" i="1"/>
  <c r="I1416" i="1"/>
  <c r="H1416" i="1"/>
  <c r="K1411" i="1"/>
  <c r="J1411" i="1"/>
  <c r="I1411" i="1"/>
  <c r="H1411" i="1"/>
  <c r="K1408" i="1"/>
  <c r="J1408" i="1"/>
  <c r="I1408" i="1"/>
  <c r="H1408" i="1"/>
  <c r="K1405" i="1"/>
  <c r="J1405" i="1"/>
  <c r="I1405" i="1"/>
  <c r="H1405" i="1"/>
  <c r="K1400" i="1"/>
  <c r="J1400" i="1"/>
  <c r="I1400" i="1"/>
  <c r="H1400" i="1"/>
  <c r="K1395" i="1"/>
  <c r="J1395" i="1"/>
  <c r="I1395" i="1"/>
  <c r="H1395" i="1"/>
  <c r="K1390" i="1"/>
  <c r="J1390" i="1"/>
  <c r="I1390" i="1"/>
  <c r="H1390" i="1"/>
  <c r="K1388" i="1"/>
  <c r="J1388" i="1"/>
  <c r="I1388" i="1"/>
  <c r="H1388" i="1"/>
  <c r="K1386" i="1"/>
  <c r="J1386" i="1"/>
  <c r="I1386" i="1"/>
  <c r="H1386" i="1"/>
  <c r="K1384" i="1"/>
  <c r="J1384" i="1"/>
  <c r="I1384" i="1"/>
  <c r="H1384" i="1"/>
  <c r="K1380" i="1"/>
  <c r="J1380" i="1"/>
  <c r="I1380" i="1"/>
  <c r="H1380" i="1"/>
  <c r="K1377" i="1"/>
  <c r="J1377" i="1"/>
  <c r="I1377" i="1"/>
  <c r="H1377" i="1"/>
  <c r="K1375" i="1"/>
  <c r="J1375" i="1"/>
  <c r="I1375" i="1"/>
  <c r="H1375" i="1"/>
  <c r="K1373" i="1"/>
  <c r="J1373" i="1"/>
  <c r="I1373" i="1"/>
  <c r="H1373" i="1"/>
  <c r="K1370" i="1"/>
  <c r="J1370" i="1"/>
  <c r="I1370" i="1"/>
  <c r="H1370" i="1"/>
  <c r="K1365" i="1"/>
  <c r="J1365" i="1"/>
  <c r="I1365" i="1"/>
  <c r="H1365" i="1"/>
  <c r="K1362" i="1"/>
  <c r="K1359" i="1" s="1"/>
  <c r="J1362" i="1"/>
  <c r="I1362" i="1"/>
  <c r="H1362" i="1"/>
  <c r="K817" i="1"/>
  <c r="J817" i="1"/>
  <c r="I817" i="1"/>
  <c r="H817" i="1"/>
  <c r="K812" i="1"/>
  <c r="J812" i="1"/>
  <c r="I812" i="1"/>
  <c r="H812" i="1"/>
  <c r="K807" i="1"/>
  <c r="J807" i="1"/>
  <c r="I807" i="1"/>
  <c r="H807" i="1"/>
  <c r="K804" i="1"/>
  <c r="J804" i="1"/>
  <c r="I804" i="1"/>
  <c r="H804" i="1"/>
  <c r="K799" i="1"/>
  <c r="J799" i="1"/>
  <c r="I799" i="1"/>
  <c r="H799" i="1"/>
  <c r="K797" i="1"/>
  <c r="J797" i="1"/>
  <c r="I797" i="1"/>
  <c r="H797" i="1"/>
  <c r="K785" i="1"/>
  <c r="J785" i="1"/>
  <c r="I785" i="1"/>
  <c r="H785" i="1"/>
  <c r="K781" i="1"/>
  <c r="J781" i="1"/>
  <c r="I781" i="1"/>
  <c r="H781" i="1"/>
  <c r="K768" i="1"/>
  <c r="J768" i="1"/>
  <c r="I768" i="1"/>
  <c r="H768" i="1"/>
  <c r="K758" i="1"/>
  <c r="J758" i="1"/>
  <c r="I758" i="1"/>
  <c r="H758" i="1"/>
  <c r="K755" i="1"/>
  <c r="J755" i="1"/>
  <c r="I755" i="1"/>
  <c r="H755" i="1"/>
  <c r="K743" i="1"/>
  <c r="J743" i="1"/>
  <c r="I743" i="1"/>
  <c r="H743" i="1"/>
  <c r="K738" i="1"/>
  <c r="J738" i="1"/>
  <c r="I738" i="1"/>
  <c r="H738" i="1"/>
  <c r="K735" i="1"/>
  <c r="J735" i="1"/>
  <c r="I735" i="1"/>
  <c r="H735" i="1"/>
  <c r="K727" i="1"/>
  <c r="J727" i="1"/>
  <c r="I727" i="1"/>
  <c r="H727" i="1"/>
  <c r="K711" i="1"/>
  <c r="J711" i="1"/>
  <c r="I711" i="1"/>
  <c r="H711" i="1"/>
  <c r="K708" i="1"/>
  <c r="J708" i="1"/>
  <c r="I708" i="1"/>
  <c r="H708" i="1"/>
  <c r="K697" i="1"/>
  <c r="J697" i="1"/>
  <c r="I697" i="1"/>
  <c r="H697" i="1"/>
  <c r="K692" i="1"/>
  <c r="J692" i="1"/>
  <c r="I692" i="1"/>
  <c r="H692" i="1"/>
  <c r="K687" i="1"/>
  <c r="J687" i="1"/>
  <c r="I687" i="1"/>
  <c r="H687" i="1"/>
  <c r="K682" i="1"/>
  <c r="J682" i="1"/>
  <c r="I682" i="1"/>
  <c r="H682" i="1"/>
  <c r="K670" i="1"/>
  <c r="J670" i="1"/>
  <c r="I670" i="1"/>
  <c r="H670" i="1"/>
  <c r="K656" i="1"/>
  <c r="J656" i="1"/>
  <c r="I656" i="1"/>
  <c r="H656" i="1"/>
  <c r="K654" i="1"/>
  <c r="J654" i="1"/>
  <c r="I654" i="1"/>
  <c r="H654" i="1"/>
  <c r="K649" i="1"/>
  <c r="J649" i="1"/>
  <c r="I649" i="1"/>
  <c r="H649" i="1"/>
  <c r="K644" i="1"/>
  <c r="J644" i="1"/>
  <c r="I644" i="1"/>
  <c r="H644" i="1"/>
  <c r="K641" i="1"/>
  <c r="J641" i="1"/>
  <c r="I641" i="1"/>
  <c r="H641" i="1"/>
  <c r="K627" i="1"/>
  <c r="J627" i="1"/>
  <c r="I627" i="1"/>
  <c r="H627" i="1"/>
  <c r="K624" i="1"/>
  <c r="J624" i="1"/>
  <c r="I624" i="1"/>
  <c r="H624" i="1"/>
  <c r="K612" i="1"/>
  <c r="J612" i="1"/>
  <c r="I612" i="1"/>
  <c r="H612" i="1"/>
  <c r="K596" i="1"/>
  <c r="J596" i="1"/>
  <c r="I596" i="1"/>
  <c r="H596" i="1"/>
  <c r="K584" i="1"/>
  <c r="J584" i="1"/>
  <c r="I584" i="1"/>
  <c r="H584" i="1"/>
  <c r="K574" i="1"/>
  <c r="J574" i="1"/>
  <c r="I574" i="1"/>
  <c r="H574" i="1"/>
  <c r="K569" i="1"/>
  <c r="J569" i="1"/>
  <c r="I569" i="1"/>
  <c r="H569" i="1"/>
  <c r="K567" i="1"/>
  <c r="J567" i="1"/>
  <c r="I567" i="1"/>
  <c r="H567" i="1"/>
  <c r="K557" i="1"/>
  <c r="J557" i="1"/>
  <c r="I557" i="1"/>
  <c r="H557" i="1"/>
  <c r="K542" i="1"/>
  <c r="J542" i="1"/>
  <c r="I542" i="1"/>
  <c r="H542" i="1"/>
  <c r="K538" i="1"/>
  <c r="J538" i="1"/>
  <c r="I538" i="1"/>
  <c r="H538" i="1"/>
  <c r="K533" i="1"/>
  <c r="J533" i="1"/>
  <c r="I533" i="1"/>
  <c r="H533" i="1"/>
  <c r="K528" i="1"/>
  <c r="J528" i="1"/>
  <c r="I528" i="1"/>
  <c r="H528" i="1"/>
  <c r="K520" i="1"/>
  <c r="J520" i="1"/>
  <c r="I520" i="1"/>
  <c r="H520" i="1"/>
  <c r="K517" i="1"/>
  <c r="J517" i="1"/>
  <c r="I517" i="1"/>
  <c r="H517" i="1"/>
  <c r="K514" i="1"/>
  <c r="J514" i="1"/>
  <c r="I514" i="1"/>
  <c r="H514" i="1"/>
  <c r="K509" i="1"/>
  <c r="J509" i="1"/>
  <c r="I509" i="1"/>
  <c r="H509" i="1"/>
  <c r="K493" i="1"/>
  <c r="J493" i="1"/>
  <c r="I493" i="1"/>
  <c r="H493" i="1"/>
  <c r="K477" i="1"/>
  <c r="J477" i="1"/>
  <c r="I477" i="1"/>
  <c r="H477" i="1"/>
  <c r="K460" i="1"/>
  <c r="J460" i="1"/>
  <c r="I460" i="1"/>
  <c r="H460" i="1"/>
  <c r="K457" i="1"/>
  <c r="J457" i="1"/>
  <c r="I457" i="1"/>
  <c r="H457" i="1"/>
  <c r="K455" i="1"/>
  <c r="J455" i="1"/>
  <c r="I455" i="1"/>
  <c r="H455" i="1"/>
  <c r="K450" i="1"/>
  <c r="J450" i="1"/>
  <c r="I450" i="1"/>
  <c r="H450" i="1"/>
  <c r="K444" i="1"/>
  <c r="J444" i="1"/>
  <c r="I444" i="1"/>
  <c r="H444" i="1"/>
  <c r="K441" i="1"/>
  <c r="J441" i="1"/>
  <c r="I441" i="1"/>
  <c r="H441" i="1"/>
  <c r="K437" i="1"/>
  <c r="J437" i="1"/>
  <c r="I437" i="1"/>
  <c r="H437" i="1"/>
  <c r="K435" i="1"/>
  <c r="J435" i="1"/>
  <c r="I435" i="1"/>
  <c r="H435" i="1"/>
  <c r="K424" i="1"/>
  <c r="J424" i="1"/>
  <c r="I424" i="1"/>
  <c r="H424" i="1"/>
  <c r="K419" i="1"/>
  <c r="J419" i="1"/>
  <c r="I419" i="1"/>
  <c r="H419" i="1"/>
  <c r="K416" i="1"/>
  <c r="J416" i="1"/>
  <c r="I416" i="1"/>
  <c r="H416" i="1"/>
  <c r="A821" i="1"/>
  <c r="J413" i="1" l="1"/>
  <c r="H413" i="1"/>
  <c r="J1359" i="1"/>
  <c r="H1359" i="1"/>
  <c r="I413" i="1"/>
  <c r="K413" i="1"/>
  <c r="I1359" i="1"/>
  <c r="K2485" i="1" l="1"/>
  <c r="J2485" i="1"/>
  <c r="I2485" i="1"/>
  <c r="K2472" i="1"/>
  <c r="J2472" i="1"/>
  <c r="I2472" i="1"/>
  <c r="K1651" i="1"/>
  <c r="J1651" i="1"/>
  <c r="I1651" i="1"/>
  <c r="H1651" i="1"/>
  <c r="S1650" i="1"/>
  <c r="S1649" i="1"/>
  <c r="K1648" i="1"/>
  <c r="J1648" i="1"/>
  <c r="I1648" i="1"/>
  <c r="H1648" i="1"/>
  <c r="S1647" i="1"/>
  <c r="S1646" i="1"/>
  <c r="K1645" i="1"/>
  <c r="J1645" i="1"/>
  <c r="I1645" i="1"/>
  <c r="H1645" i="1"/>
  <c r="S1644" i="1"/>
  <c r="S1643" i="1"/>
  <c r="K1642" i="1" l="1"/>
  <c r="H1642" i="1"/>
  <c r="J1642" i="1"/>
  <c r="I1642" i="1"/>
  <c r="H2472" i="1"/>
  <c r="H2485" i="1"/>
  <c r="I1807" i="1"/>
  <c r="J1807" i="1"/>
  <c r="K1807" i="1"/>
  <c r="H1807" i="1"/>
  <c r="K40" i="1"/>
  <c r="I1008" i="1"/>
  <c r="K1008" i="1"/>
  <c r="H1008" i="1"/>
  <c r="I40" i="1"/>
  <c r="H40" i="1"/>
  <c r="H109" i="1" l="1"/>
  <c r="H107" i="1" s="1"/>
  <c r="I109" i="1"/>
  <c r="I107" i="1" s="1"/>
  <c r="K109" i="1"/>
  <c r="K107" i="1" s="1"/>
  <c r="I1007" i="1" l="1"/>
  <c r="I1005" i="1" s="1"/>
  <c r="I1004" i="1" s="1"/>
  <c r="J1007" i="1"/>
  <c r="J1005" i="1" s="1"/>
  <c r="J1004" i="1" s="1"/>
  <c r="K1007" i="1"/>
  <c r="K1005" i="1" s="1"/>
  <c r="K1004" i="1" s="1"/>
  <c r="H1007" i="1"/>
  <c r="H1005" i="1" s="1"/>
  <c r="H1004" i="1" s="1"/>
  <c r="K2042" i="1" l="1"/>
  <c r="J2045" i="1"/>
  <c r="J2042" i="1" s="1"/>
  <c r="S2044" i="1" s="1"/>
  <c r="I2045" i="1"/>
  <c r="I2042" i="1" s="1"/>
  <c r="H2045" i="1"/>
  <c r="H2042" i="1" s="1"/>
  <c r="S2043" i="1" s="1"/>
  <c r="K1239" i="1"/>
  <c r="J1241" i="1"/>
  <c r="J1239" i="1" s="1"/>
  <c r="I1241" i="1"/>
  <c r="I1239" i="1" s="1"/>
  <c r="H1241" i="1"/>
  <c r="H1239" i="1" s="1"/>
  <c r="S1240" i="1"/>
  <c r="I280" i="1"/>
  <c r="I277" i="1" s="1"/>
  <c r="J280" i="1"/>
  <c r="J277" i="1" s="1"/>
  <c r="K280" i="1"/>
  <c r="K277" i="1" s="1"/>
  <c r="H280" i="1"/>
  <c r="H277" i="1" s="1"/>
  <c r="S279" i="1"/>
  <c r="S278" i="1"/>
  <c r="I39" i="1" l="1"/>
  <c r="J39" i="1"/>
  <c r="K39" i="1"/>
  <c r="H39" i="1"/>
  <c r="S1006" i="1" l="1"/>
  <c r="I37" i="1"/>
  <c r="I36" i="1" s="1"/>
  <c r="J37" i="1"/>
  <c r="J36" i="1" s="1"/>
  <c r="K37" i="1"/>
  <c r="K36" i="1" s="1"/>
  <c r="H37" i="1"/>
  <c r="H36" i="1" s="1"/>
  <c r="S38" i="1"/>
  <c r="K2151" i="1" l="1"/>
  <c r="K2148" i="1" s="1"/>
  <c r="J2151" i="1"/>
  <c r="J2148" i="1" s="1"/>
  <c r="I2151" i="1"/>
  <c r="I2148" i="1" s="1"/>
  <c r="H2151" i="1"/>
  <c r="H2148" i="1" s="1"/>
  <c r="S2150" i="1"/>
  <c r="S2149" i="1"/>
  <c r="K1357" i="1"/>
  <c r="K1354" i="1" s="1"/>
  <c r="K1350" i="1" s="1"/>
  <c r="J1357" i="1"/>
  <c r="J1354" i="1" s="1"/>
  <c r="J1350" i="1" s="1"/>
  <c r="I1357" i="1"/>
  <c r="I1354" i="1" s="1"/>
  <c r="I1350" i="1" s="1"/>
  <c r="H1357" i="1"/>
  <c r="H1354" i="1" s="1"/>
  <c r="H1350" i="1" s="1"/>
  <c r="S1356" i="1"/>
  <c r="S1355" i="1"/>
  <c r="K411" i="1"/>
  <c r="K408" i="1" s="1"/>
  <c r="J411" i="1"/>
  <c r="J408" i="1" s="1"/>
  <c r="I411" i="1"/>
  <c r="I408" i="1" s="1"/>
  <c r="H411" i="1"/>
  <c r="H408" i="1" s="1"/>
  <c r="S410" i="1"/>
  <c r="S409" i="1"/>
  <c r="J1714" i="1" l="1"/>
  <c r="I1716" i="1"/>
  <c r="I1714" i="1" s="1"/>
  <c r="K1716" i="1"/>
  <c r="K1714" i="1" s="1"/>
  <c r="H1716" i="1"/>
  <c r="H1714" i="1" s="1"/>
  <c r="I1274" i="1" l="1"/>
  <c r="J1274" i="1"/>
  <c r="K1274" i="1"/>
  <c r="H1274" i="1"/>
  <c r="I1002" i="1"/>
  <c r="J1002" i="1"/>
  <c r="K1002" i="1"/>
  <c r="H1002" i="1"/>
  <c r="I1060" i="1"/>
  <c r="J1060" i="1"/>
  <c r="K1060" i="1"/>
  <c r="H1060" i="1"/>
  <c r="I1058" i="1"/>
  <c r="J1058" i="1"/>
  <c r="K1058" i="1"/>
  <c r="H1058" i="1"/>
  <c r="I1056" i="1"/>
  <c r="J1056" i="1"/>
  <c r="K1056" i="1"/>
  <c r="H1056" i="1"/>
  <c r="K1051" i="1"/>
  <c r="I1051" i="1"/>
  <c r="J1051" i="1"/>
  <c r="H1051" i="1"/>
  <c r="H1049" i="1" s="1"/>
  <c r="K1881" i="1"/>
  <c r="I1881" i="1"/>
  <c r="H1881" i="1"/>
  <c r="K1049" i="1" l="1"/>
  <c r="J1049" i="1"/>
  <c r="I1049" i="1"/>
  <c r="I213" i="3" l="1"/>
  <c r="I212" i="3"/>
  <c r="I211" i="3"/>
  <c r="I209" i="3"/>
  <c r="I208" i="3"/>
  <c r="I207" i="3"/>
  <c r="I205" i="3"/>
  <c r="I204" i="3"/>
  <c r="I203" i="3"/>
  <c r="I200" i="3"/>
  <c r="I199" i="3"/>
  <c r="I198" i="3"/>
  <c r="I196" i="3"/>
  <c r="I195" i="3"/>
  <c r="I194" i="3"/>
  <c r="I192" i="3"/>
  <c r="I191" i="3"/>
  <c r="I190" i="3"/>
  <c r="I188" i="3"/>
  <c r="I187" i="3"/>
  <c r="I186" i="3"/>
  <c r="I184" i="3"/>
  <c r="I183" i="3"/>
  <c r="I182" i="3"/>
  <c r="I180" i="3"/>
  <c r="I179" i="3"/>
  <c r="I178" i="3"/>
  <c r="I175" i="3"/>
  <c r="I174" i="3"/>
  <c r="I173" i="3"/>
  <c r="I171" i="3"/>
  <c r="I170" i="3"/>
  <c r="I169" i="3"/>
  <c r="I167" i="3"/>
  <c r="I166" i="3"/>
  <c r="I165" i="3"/>
  <c r="I163" i="3"/>
  <c r="I162" i="3"/>
  <c r="I161" i="3"/>
  <c r="I159" i="3"/>
  <c r="I158" i="3"/>
  <c r="I157" i="3"/>
  <c r="I154" i="3"/>
  <c r="I153" i="3"/>
  <c r="I152" i="3"/>
  <c r="I150" i="3"/>
  <c r="I149" i="3"/>
  <c r="I148" i="3"/>
  <c r="I146" i="3"/>
  <c r="I145" i="3"/>
  <c r="I144" i="3"/>
  <c r="I141" i="3"/>
  <c r="I140" i="3"/>
  <c r="I139" i="3"/>
  <c r="I137" i="3"/>
  <c r="I136" i="3"/>
  <c r="I135" i="3"/>
  <c r="I133" i="3"/>
  <c r="I132" i="3"/>
  <c r="I131" i="3"/>
  <c r="I129" i="3"/>
  <c r="I128" i="3"/>
  <c r="I127" i="3"/>
  <c r="I124" i="3"/>
  <c r="I123" i="3"/>
  <c r="I122" i="3"/>
  <c r="I120" i="3"/>
  <c r="I119" i="3"/>
  <c r="I118" i="3"/>
  <c r="I116" i="3"/>
  <c r="I115" i="3"/>
  <c r="I114" i="3"/>
  <c r="I112" i="3"/>
  <c r="I111" i="3"/>
  <c r="I110" i="3"/>
  <c r="I108" i="3"/>
  <c r="I107" i="3"/>
  <c r="I106" i="3"/>
  <c r="I103" i="3"/>
  <c r="I102" i="3"/>
  <c r="I101" i="3"/>
  <c r="I99" i="3"/>
  <c r="I98" i="3"/>
  <c r="I97" i="3"/>
  <c r="I94" i="3"/>
  <c r="I93" i="3"/>
  <c r="I92" i="3"/>
  <c r="I90" i="3"/>
  <c r="I89" i="3"/>
  <c r="I88" i="3"/>
  <c r="I86" i="3"/>
  <c r="I85" i="3"/>
  <c r="I84" i="3"/>
  <c r="I82" i="3"/>
  <c r="I81" i="3"/>
  <c r="I80" i="3"/>
  <c r="I78" i="3"/>
  <c r="I77" i="3"/>
  <c r="I76" i="3"/>
  <c r="I73" i="3"/>
  <c r="I72" i="3"/>
  <c r="I71" i="3"/>
  <c r="I69" i="3"/>
  <c r="I68" i="3"/>
  <c r="I67" i="3"/>
  <c r="I65" i="3"/>
  <c r="I64" i="3"/>
  <c r="I63" i="3"/>
  <c r="I61" i="3"/>
  <c r="I60" i="3"/>
  <c r="I59" i="3"/>
  <c r="I57" i="3"/>
  <c r="I56" i="3"/>
  <c r="I55" i="3"/>
  <c r="I53" i="3"/>
  <c r="I52" i="3"/>
  <c r="I51" i="3"/>
  <c r="I49" i="3"/>
  <c r="I48" i="3"/>
  <c r="I47" i="3"/>
  <c r="I45" i="3"/>
  <c r="I44" i="3"/>
  <c r="I43" i="3"/>
  <c r="I41" i="3"/>
  <c r="I40" i="3"/>
  <c r="I39" i="3"/>
  <c r="I37" i="3"/>
  <c r="I36" i="3"/>
  <c r="I35" i="3"/>
  <c r="I32" i="3"/>
  <c r="I31" i="3"/>
  <c r="I30" i="3"/>
  <c r="I28" i="3"/>
  <c r="I27" i="3"/>
  <c r="I26" i="3"/>
  <c r="I24" i="3"/>
  <c r="I23" i="3"/>
  <c r="I22" i="3"/>
  <c r="I20" i="3"/>
  <c r="I19" i="3"/>
  <c r="I18" i="3"/>
  <c r="I15" i="3"/>
  <c r="I14" i="3"/>
  <c r="J10" i="3" l="1"/>
  <c r="K10" i="3"/>
  <c r="L10" i="3"/>
  <c r="J9" i="3"/>
  <c r="K9" i="3"/>
  <c r="L9" i="3"/>
  <c r="J8" i="3"/>
  <c r="K8" i="3"/>
  <c r="L8" i="3"/>
  <c r="E10" i="3"/>
  <c r="F10" i="3"/>
  <c r="G10" i="3"/>
  <c r="H10" i="3"/>
  <c r="E9" i="3"/>
  <c r="F9" i="3"/>
  <c r="G9" i="3"/>
  <c r="H9" i="3"/>
  <c r="E8" i="3"/>
  <c r="F8" i="3"/>
  <c r="G8" i="3"/>
  <c r="H8" i="3"/>
  <c r="D18" i="3" l="1"/>
  <c r="E104" i="3"/>
  <c r="F104" i="3"/>
  <c r="G104" i="3"/>
  <c r="J104" i="3"/>
  <c r="K104" i="3"/>
  <c r="L104" i="3"/>
  <c r="E125" i="3"/>
  <c r="F125" i="3"/>
  <c r="G125" i="3"/>
  <c r="J125" i="3"/>
  <c r="K125" i="3"/>
  <c r="L125" i="3"/>
  <c r="E142" i="3"/>
  <c r="F142" i="3"/>
  <c r="G142" i="3"/>
  <c r="J142" i="3"/>
  <c r="K142" i="3"/>
  <c r="L142" i="3"/>
  <c r="M204" i="3"/>
  <c r="M200" i="3"/>
  <c r="M199" i="3"/>
  <c r="M198" i="3"/>
  <c r="D200" i="3"/>
  <c r="D199" i="3"/>
  <c r="D198" i="3"/>
  <c r="C200" i="3"/>
  <c r="C199" i="3"/>
  <c r="C198" i="3"/>
  <c r="M196" i="3"/>
  <c r="M195" i="3"/>
  <c r="M194" i="3"/>
  <c r="D196" i="3"/>
  <c r="D195" i="3"/>
  <c r="D194" i="3"/>
  <c r="C196" i="3"/>
  <c r="C195" i="3"/>
  <c r="C194" i="3"/>
  <c r="M192" i="3"/>
  <c r="M191" i="3"/>
  <c r="M190" i="3"/>
  <c r="D192" i="3"/>
  <c r="D191" i="3"/>
  <c r="D190" i="3"/>
  <c r="C192" i="3"/>
  <c r="C191" i="3"/>
  <c r="C190" i="3"/>
  <c r="M187" i="3"/>
  <c r="M186" i="3"/>
  <c r="D187" i="3"/>
  <c r="D186" i="3"/>
  <c r="C187" i="3"/>
  <c r="C186" i="3"/>
  <c r="D179" i="3"/>
  <c r="D178" i="3"/>
  <c r="C178" i="3"/>
  <c r="M174" i="3"/>
  <c r="M173" i="3"/>
  <c r="D174" i="3"/>
  <c r="D173" i="3"/>
  <c r="C174" i="3"/>
  <c r="C173" i="3"/>
  <c r="M170" i="3"/>
  <c r="M169" i="3"/>
  <c r="D170" i="3"/>
  <c r="D169" i="3"/>
  <c r="C170" i="3"/>
  <c r="C169" i="3"/>
  <c r="M153" i="3"/>
  <c r="N153" i="3" s="1"/>
  <c r="D153" i="3"/>
  <c r="C153" i="3"/>
  <c r="M145" i="3"/>
  <c r="N145" i="3" s="1"/>
  <c r="D145" i="3"/>
  <c r="C145" i="3"/>
  <c r="H143" i="3"/>
  <c r="H151" i="3"/>
  <c r="H147" i="3"/>
  <c r="M140" i="3"/>
  <c r="M139" i="3"/>
  <c r="D140" i="3"/>
  <c r="D139" i="3"/>
  <c r="C140" i="3"/>
  <c r="C139" i="3"/>
  <c r="M136" i="3"/>
  <c r="N136" i="3" s="1"/>
  <c r="M135" i="3"/>
  <c r="N135" i="3" s="1"/>
  <c r="D136" i="3"/>
  <c r="D135" i="3"/>
  <c r="C136" i="3"/>
  <c r="C135" i="3"/>
  <c r="M132" i="3"/>
  <c r="N132" i="3" s="1"/>
  <c r="M131" i="3"/>
  <c r="N131" i="3" s="1"/>
  <c r="D132" i="3"/>
  <c r="D131" i="3"/>
  <c r="C132" i="3"/>
  <c r="C131" i="3"/>
  <c r="M128" i="3"/>
  <c r="D128" i="3"/>
  <c r="C128" i="3"/>
  <c r="H130" i="3"/>
  <c r="H126" i="3"/>
  <c r="H134" i="3"/>
  <c r="M123" i="3"/>
  <c r="M122" i="3"/>
  <c r="D123" i="3"/>
  <c r="D122" i="3"/>
  <c r="C123" i="3"/>
  <c r="C122" i="3"/>
  <c r="M119" i="3"/>
  <c r="M118" i="3"/>
  <c r="D119" i="3"/>
  <c r="D118" i="3"/>
  <c r="C119" i="3"/>
  <c r="C118" i="3"/>
  <c r="M112" i="3"/>
  <c r="M111" i="3"/>
  <c r="M110" i="3"/>
  <c r="D111" i="3"/>
  <c r="D110" i="3"/>
  <c r="C111" i="3"/>
  <c r="C110" i="3"/>
  <c r="M107" i="3"/>
  <c r="D107" i="3"/>
  <c r="C107" i="3"/>
  <c r="M93" i="3"/>
  <c r="N93" i="3" s="1"/>
  <c r="M92" i="3"/>
  <c r="N92" i="3" s="1"/>
  <c r="D93" i="3"/>
  <c r="D92" i="3"/>
  <c r="C93" i="3"/>
  <c r="C92" i="3"/>
  <c r="H91" i="3"/>
  <c r="I91" i="3"/>
  <c r="M103" i="3"/>
  <c r="M102" i="3"/>
  <c r="M101" i="3"/>
  <c r="D102" i="3"/>
  <c r="D101" i="3"/>
  <c r="C102" i="3"/>
  <c r="C101" i="3"/>
  <c r="M89" i="3"/>
  <c r="D89" i="3"/>
  <c r="C89" i="3"/>
  <c r="H142" i="3" l="1"/>
  <c r="H125" i="3"/>
  <c r="I143" i="3"/>
  <c r="I151" i="3"/>
  <c r="I147" i="3"/>
  <c r="I134" i="3"/>
  <c r="I130" i="3"/>
  <c r="I126" i="3"/>
  <c r="N128" i="3"/>
  <c r="D81" i="3"/>
  <c r="C81" i="3"/>
  <c r="M64" i="3"/>
  <c r="M63" i="3"/>
  <c r="D65" i="3"/>
  <c r="D64" i="3"/>
  <c r="D63" i="3"/>
  <c r="C65" i="3"/>
  <c r="C64" i="3"/>
  <c r="C63" i="3"/>
  <c r="I142" i="3" l="1"/>
  <c r="I125" i="3"/>
  <c r="M60" i="3"/>
  <c r="D60" i="3"/>
  <c r="C60" i="3"/>
  <c r="M56" i="3"/>
  <c r="M55" i="3"/>
  <c r="D56" i="3"/>
  <c r="D55" i="3"/>
  <c r="C56" i="3"/>
  <c r="C55" i="3"/>
  <c r="C39" i="3"/>
  <c r="M31" i="3"/>
  <c r="D31" i="3"/>
  <c r="D30" i="3"/>
  <c r="C31" i="3"/>
  <c r="C30" i="3"/>
  <c r="M27" i="3"/>
  <c r="M26" i="3"/>
  <c r="D27" i="3"/>
  <c r="D26" i="3"/>
  <c r="C27" i="3"/>
  <c r="C26" i="3"/>
  <c r="M23" i="3"/>
  <c r="M22" i="3"/>
  <c r="D23" i="3"/>
  <c r="D22" i="3"/>
  <c r="C23" i="3"/>
  <c r="C22" i="3"/>
  <c r="M19" i="3"/>
  <c r="M18" i="3"/>
  <c r="D19" i="3"/>
  <c r="C19" i="3"/>
  <c r="C18" i="3"/>
  <c r="M14" i="3"/>
  <c r="D14" i="3"/>
  <c r="C14" i="3"/>
  <c r="N119" i="3" l="1"/>
  <c r="H117" i="3"/>
  <c r="N123" i="3"/>
  <c r="N122" i="3"/>
  <c r="H121" i="3"/>
  <c r="N112" i="3"/>
  <c r="N111" i="3"/>
  <c r="N110" i="3"/>
  <c r="H109" i="3"/>
  <c r="N107" i="3"/>
  <c r="H105" i="3"/>
  <c r="H113" i="3"/>
  <c r="H210" i="3"/>
  <c r="H206" i="3"/>
  <c r="N204" i="3"/>
  <c r="H202" i="3"/>
  <c r="L201" i="3"/>
  <c r="K201" i="3"/>
  <c r="J201" i="3"/>
  <c r="G201" i="3"/>
  <c r="F201" i="3"/>
  <c r="E201" i="3"/>
  <c r="N200" i="3"/>
  <c r="N198" i="3"/>
  <c r="L176" i="3"/>
  <c r="K176" i="3"/>
  <c r="J176" i="3"/>
  <c r="H197" i="3"/>
  <c r="G176" i="3"/>
  <c r="F176" i="3"/>
  <c r="E176" i="3"/>
  <c r="N187" i="3"/>
  <c r="H185" i="3"/>
  <c r="N192" i="3"/>
  <c r="N190" i="3"/>
  <c r="H189" i="3"/>
  <c r="N196" i="3"/>
  <c r="N195" i="3"/>
  <c r="N194" i="3"/>
  <c r="D193" i="3"/>
  <c r="H193" i="3"/>
  <c r="H181" i="3"/>
  <c r="H177" i="3"/>
  <c r="H160" i="3"/>
  <c r="H156" i="3"/>
  <c r="N174" i="3"/>
  <c r="N173" i="3"/>
  <c r="H172" i="3"/>
  <c r="L155" i="3"/>
  <c r="H164" i="3"/>
  <c r="G155" i="3"/>
  <c r="N170" i="3"/>
  <c r="N169" i="3"/>
  <c r="H168" i="3"/>
  <c r="K155" i="3"/>
  <c r="J155" i="3"/>
  <c r="F155" i="3"/>
  <c r="E155" i="3"/>
  <c r="N140" i="3"/>
  <c r="N139" i="3"/>
  <c r="L138" i="3"/>
  <c r="K138" i="3"/>
  <c r="J138" i="3"/>
  <c r="H138" i="3"/>
  <c r="G138" i="3"/>
  <c r="F138" i="3"/>
  <c r="E138" i="3"/>
  <c r="H96" i="3"/>
  <c r="N103" i="3"/>
  <c r="N102" i="3"/>
  <c r="N101" i="3"/>
  <c r="H100" i="3"/>
  <c r="L95" i="3"/>
  <c r="K95" i="3"/>
  <c r="J95" i="3"/>
  <c r="G95" i="3"/>
  <c r="F95" i="3"/>
  <c r="E95" i="3"/>
  <c r="N89" i="3"/>
  <c r="H87" i="3"/>
  <c r="H83" i="3"/>
  <c r="H79" i="3"/>
  <c r="H75" i="3"/>
  <c r="L74" i="3"/>
  <c r="K74" i="3"/>
  <c r="J74" i="3"/>
  <c r="G74" i="3"/>
  <c r="F74" i="3"/>
  <c r="E74" i="3"/>
  <c r="H42" i="3"/>
  <c r="H46" i="3"/>
  <c r="H70" i="3"/>
  <c r="H66" i="3"/>
  <c r="N63" i="3"/>
  <c r="H62" i="3"/>
  <c r="H58" i="3"/>
  <c r="N56" i="3"/>
  <c r="N55" i="3"/>
  <c r="H54" i="3"/>
  <c r="H50" i="3"/>
  <c r="H38" i="3"/>
  <c r="H34" i="3"/>
  <c r="L33" i="3"/>
  <c r="K33" i="3"/>
  <c r="J33" i="3"/>
  <c r="G33" i="3"/>
  <c r="F33" i="3"/>
  <c r="E33" i="3"/>
  <c r="N31" i="3"/>
  <c r="L29" i="3"/>
  <c r="K29" i="3"/>
  <c r="J29" i="3"/>
  <c r="H29" i="3"/>
  <c r="G29" i="3"/>
  <c r="F29" i="3"/>
  <c r="E29" i="3"/>
  <c r="N26" i="3"/>
  <c r="L25" i="3"/>
  <c r="K25" i="3"/>
  <c r="J25" i="3"/>
  <c r="H25" i="3"/>
  <c r="G25" i="3"/>
  <c r="F25" i="3"/>
  <c r="E25" i="3"/>
  <c r="N23" i="3"/>
  <c r="H21" i="3"/>
  <c r="N18" i="3"/>
  <c r="H17" i="3"/>
  <c r="L16" i="3"/>
  <c r="K16" i="3"/>
  <c r="J16" i="3"/>
  <c r="G16" i="3"/>
  <c r="F16" i="3"/>
  <c r="E16" i="3"/>
  <c r="N14" i="3"/>
  <c r="H12" i="3"/>
  <c r="H11" i="3" s="1"/>
  <c r="L11" i="3"/>
  <c r="K11" i="3"/>
  <c r="J11" i="3"/>
  <c r="G11" i="3"/>
  <c r="F11" i="3"/>
  <c r="E11" i="3"/>
  <c r="I10" i="3" l="1"/>
  <c r="I8" i="3"/>
  <c r="I9" i="3"/>
  <c r="I193" i="3"/>
  <c r="H104" i="3"/>
  <c r="I168" i="3"/>
  <c r="I156" i="3"/>
  <c r="I164" i="3"/>
  <c r="I210" i="3"/>
  <c r="I113" i="3"/>
  <c r="I172" i="3"/>
  <c r="H16" i="3"/>
  <c r="I70" i="3"/>
  <c r="K7" i="3"/>
  <c r="H201" i="3"/>
  <c r="L7" i="3"/>
  <c r="I34" i="3"/>
  <c r="I54" i="3"/>
  <c r="H74" i="3"/>
  <c r="G7" i="3"/>
  <c r="N109" i="3"/>
  <c r="H7" i="3"/>
  <c r="J7" i="3"/>
  <c r="I12" i="3"/>
  <c r="I11" i="3" s="1"/>
  <c r="I17" i="3"/>
  <c r="I62" i="3"/>
  <c r="D62" i="3"/>
  <c r="I87" i="3"/>
  <c r="I100" i="3"/>
  <c r="C197" i="3"/>
  <c r="I75" i="3"/>
  <c r="I197" i="3"/>
  <c r="C62" i="3"/>
  <c r="H176" i="3"/>
  <c r="I29" i="3"/>
  <c r="I38" i="3"/>
  <c r="I50" i="3"/>
  <c r="I42" i="3"/>
  <c r="N100" i="3"/>
  <c r="I177" i="3"/>
  <c r="I181" i="3"/>
  <c r="C189" i="3"/>
  <c r="I202" i="3"/>
  <c r="I206" i="3"/>
  <c r="I117" i="3"/>
  <c r="I25" i="3"/>
  <c r="I21" i="3"/>
  <c r="H33" i="3"/>
  <c r="I83" i="3"/>
  <c r="N193" i="3"/>
  <c r="I185" i="3"/>
  <c r="I105" i="3"/>
  <c r="I109" i="3"/>
  <c r="I121" i="3"/>
  <c r="I58" i="3"/>
  <c r="I46" i="3"/>
  <c r="H95" i="3"/>
  <c r="I138" i="3"/>
  <c r="H155" i="3"/>
  <c r="C193" i="3"/>
  <c r="D189" i="3"/>
  <c r="D197" i="3"/>
  <c r="M109" i="3"/>
  <c r="N118" i="3"/>
  <c r="N19" i="3"/>
  <c r="N22" i="3"/>
  <c r="N27" i="3"/>
  <c r="N60" i="3"/>
  <c r="N64" i="3"/>
  <c r="I66" i="3"/>
  <c r="I79" i="3"/>
  <c r="I160" i="3"/>
  <c r="I189" i="3"/>
  <c r="M197" i="3"/>
  <c r="N199" i="3"/>
  <c r="I96" i="3"/>
  <c r="M189" i="3"/>
  <c r="N191" i="3"/>
  <c r="N189" i="3" s="1"/>
  <c r="N186" i="3"/>
  <c r="M100" i="3"/>
  <c r="M193" i="3"/>
  <c r="N209" i="3"/>
  <c r="D209" i="3"/>
  <c r="C209" i="3"/>
  <c r="M205" i="3"/>
  <c r="N205" i="3" s="1"/>
  <c r="D205" i="3"/>
  <c r="C205" i="3"/>
  <c r="S2540" i="1"/>
  <c r="K2536" i="1"/>
  <c r="D180" i="3" s="1"/>
  <c r="D177" i="3" s="1"/>
  <c r="J2536" i="1"/>
  <c r="I2536" i="1"/>
  <c r="H2536" i="1"/>
  <c r="K2532" i="1"/>
  <c r="K2528" i="1" s="1"/>
  <c r="K2514" i="1" s="1"/>
  <c r="I2532" i="1"/>
  <c r="I2528" i="1" s="1"/>
  <c r="H2532" i="1"/>
  <c r="H2528" i="1" s="1"/>
  <c r="S2531" i="1"/>
  <c r="S2530" i="1"/>
  <c r="S2512" i="1"/>
  <c r="S2510" i="1"/>
  <c r="S2508" i="1"/>
  <c r="K2506" i="1"/>
  <c r="J2506" i="1"/>
  <c r="I2506" i="1"/>
  <c r="H2506" i="1"/>
  <c r="S2505" i="1"/>
  <c r="K2504" i="1"/>
  <c r="J2504" i="1"/>
  <c r="I2504" i="1"/>
  <c r="H2504" i="1"/>
  <c r="S2503" i="1"/>
  <c r="S2501" i="1"/>
  <c r="K2500" i="1"/>
  <c r="K2502" i="1" s="1"/>
  <c r="J2500" i="1"/>
  <c r="J2502" i="1" s="1"/>
  <c r="I2500" i="1"/>
  <c r="I2502" i="1" s="1"/>
  <c r="H2500" i="1"/>
  <c r="H2502" i="1" s="1"/>
  <c r="S2499" i="1"/>
  <c r="K2498" i="1"/>
  <c r="J2498" i="1"/>
  <c r="I2498" i="1"/>
  <c r="H2498" i="1"/>
  <c r="S2497" i="1"/>
  <c r="M146" i="3"/>
  <c r="N146" i="3" s="1"/>
  <c r="K2496" i="1"/>
  <c r="D146" i="3" s="1"/>
  <c r="J2496" i="1"/>
  <c r="I2496" i="1"/>
  <c r="H2496" i="1"/>
  <c r="C146" i="3" s="1"/>
  <c r="S2495" i="1"/>
  <c r="K2154" i="1"/>
  <c r="K2152" i="1" s="1"/>
  <c r="J2154" i="1"/>
  <c r="J2152" i="1" s="1"/>
  <c r="J2146" i="1" s="1"/>
  <c r="I2154" i="1"/>
  <c r="I2152" i="1" s="1"/>
  <c r="I2146" i="1" s="1"/>
  <c r="H2154" i="1"/>
  <c r="H2152" i="1" s="1"/>
  <c r="H2146" i="1" s="1"/>
  <c r="S2153" i="1"/>
  <c r="J2141" i="1"/>
  <c r="S2140" i="1"/>
  <c r="S2139" i="1"/>
  <c r="S2137" i="1"/>
  <c r="S2136" i="1"/>
  <c r="S2134" i="1"/>
  <c r="S2133" i="1"/>
  <c r="S2129" i="1"/>
  <c r="K2128" i="1"/>
  <c r="K2125" i="1"/>
  <c r="J2125" i="1"/>
  <c r="I2125" i="1"/>
  <c r="H2125" i="1"/>
  <c r="S2124" i="1"/>
  <c r="S2123" i="1"/>
  <c r="S2122" i="1"/>
  <c r="S2121" i="1"/>
  <c r="S2120" i="1"/>
  <c r="S2119" i="1"/>
  <c r="K2118" i="1"/>
  <c r="J2118" i="1"/>
  <c r="I2118" i="1"/>
  <c r="H2118" i="1"/>
  <c r="S2117" i="1"/>
  <c r="S2116" i="1"/>
  <c r="S2115" i="1"/>
  <c r="S2114" i="1"/>
  <c r="S2113" i="1"/>
  <c r="S2112" i="1"/>
  <c r="S2111" i="1"/>
  <c r="S2110" i="1"/>
  <c r="S2108" i="1"/>
  <c r="S2107" i="1"/>
  <c r="S2106" i="1"/>
  <c r="S2105" i="1"/>
  <c r="S2104" i="1"/>
  <c r="S2103" i="1"/>
  <c r="K2102" i="1"/>
  <c r="J2102" i="1"/>
  <c r="I2102" i="1"/>
  <c r="H2102" i="1"/>
  <c r="S2101" i="1"/>
  <c r="K2100" i="1"/>
  <c r="J2100" i="1"/>
  <c r="I2100" i="1"/>
  <c r="H2100" i="1"/>
  <c r="S2099" i="1"/>
  <c r="S2098" i="1"/>
  <c r="S2097" i="1"/>
  <c r="S2096" i="1"/>
  <c r="S2095" i="1"/>
  <c r="S2094" i="1"/>
  <c r="S2092" i="1"/>
  <c r="S2091" i="1"/>
  <c r="K2090" i="1"/>
  <c r="D103" i="3" s="1"/>
  <c r="D100" i="3" s="1"/>
  <c r="J2090" i="1"/>
  <c r="I2090" i="1"/>
  <c r="H2090" i="1"/>
  <c r="C103" i="3" s="1"/>
  <c r="C100" i="3" s="1"/>
  <c r="S2089" i="1"/>
  <c r="S2088" i="1"/>
  <c r="S2087" i="1"/>
  <c r="S2086" i="1"/>
  <c r="K2085" i="1"/>
  <c r="J2085" i="1"/>
  <c r="J2109" i="1" s="1"/>
  <c r="I2085" i="1"/>
  <c r="I2109" i="1" s="1"/>
  <c r="H2085" i="1"/>
  <c r="S2084" i="1"/>
  <c r="S2083" i="1"/>
  <c r="S2082" i="1"/>
  <c r="S2081" i="1"/>
  <c r="K2076" i="1"/>
  <c r="J2076" i="1"/>
  <c r="I2076" i="1"/>
  <c r="H2076" i="1"/>
  <c r="S2075" i="1"/>
  <c r="K2074" i="1"/>
  <c r="J2074" i="1"/>
  <c r="I2074" i="1"/>
  <c r="H2074" i="1"/>
  <c r="S2073" i="1"/>
  <c r="S2072" i="1"/>
  <c r="K2070" i="1"/>
  <c r="K2068" i="1" s="1"/>
  <c r="J2070" i="1"/>
  <c r="J2068" i="1" s="1"/>
  <c r="I2070" i="1"/>
  <c r="I2068" i="1" s="1"/>
  <c r="H2070" i="1"/>
  <c r="H2068" i="1" s="1"/>
  <c r="S2069" i="1"/>
  <c r="S2066" i="1"/>
  <c r="S2065" i="1"/>
  <c r="S2061" i="1"/>
  <c r="K2060" i="1"/>
  <c r="K2062" i="1" s="1"/>
  <c r="D90" i="3" s="1"/>
  <c r="J2060" i="1"/>
  <c r="J2062" i="1" s="1"/>
  <c r="J2067" i="1" s="1"/>
  <c r="J2064" i="1" s="1"/>
  <c r="I2060" i="1"/>
  <c r="I2062" i="1" s="1"/>
  <c r="I2067" i="1" s="1"/>
  <c r="I2064" i="1" s="1"/>
  <c r="H2060" i="1"/>
  <c r="H2062" i="1" s="1"/>
  <c r="S2059" i="1"/>
  <c r="K2058" i="1"/>
  <c r="J2058" i="1"/>
  <c r="I2058" i="1"/>
  <c r="H2058" i="1"/>
  <c r="S2057" i="1"/>
  <c r="S2056" i="1"/>
  <c r="S2054" i="1"/>
  <c r="K2052" i="1"/>
  <c r="J2052" i="1"/>
  <c r="I2052" i="1"/>
  <c r="H2052" i="1"/>
  <c r="S2051" i="1"/>
  <c r="S2050" i="1"/>
  <c r="K2049" i="1"/>
  <c r="J2049" i="1"/>
  <c r="I2049" i="1"/>
  <c r="H2049" i="1"/>
  <c r="S2048" i="1"/>
  <c r="S2047" i="1"/>
  <c r="K2041" i="1"/>
  <c r="K2039" i="1" s="1"/>
  <c r="J2041" i="1"/>
  <c r="J2039" i="1" s="1"/>
  <c r="I2041" i="1"/>
  <c r="I2039" i="1" s="1"/>
  <c r="H2041" i="1"/>
  <c r="H2039" i="1" s="1"/>
  <c r="S2040" i="1"/>
  <c r="S2037" i="1"/>
  <c r="S2036" i="1"/>
  <c r="S2035" i="1"/>
  <c r="K2034" i="1"/>
  <c r="J2034" i="1"/>
  <c r="I2034" i="1"/>
  <c r="H2034" i="1"/>
  <c r="K2033" i="1"/>
  <c r="J2033" i="1"/>
  <c r="I2033" i="1"/>
  <c r="H2033" i="1"/>
  <c r="S2032" i="1"/>
  <c r="K2031" i="1"/>
  <c r="J2031" i="1"/>
  <c r="I2031" i="1"/>
  <c r="H2031" i="1"/>
  <c r="S2030" i="1"/>
  <c r="S2029" i="1"/>
  <c r="K2028" i="1"/>
  <c r="J2028" i="1"/>
  <c r="I2028" i="1"/>
  <c r="H2028" i="1"/>
  <c r="S2027" i="1"/>
  <c r="S2026" i="1"/>
  <c r="S2025" i="1"/>
  <c r="S2022" i="1"/>
  <c r="S2021" i="1"/>
  <c r="S2019" i="1"/>
  <c r="S2018" i="1"/>
  <c r="K2017" i="1"/>
  <c r="K2014" i="1" s="1"/>
  <c r="D49" i="3" s="1"/>
  <c r="J2017" i="1"/>
  <c r="J2014" i="1" s="1"/>
  <c r="H2017" i="1"/>
  <c r="H2014" i="1" s="1"/>
  <c r="C49" i="3" s="1"/>
  <c r="S2016" i="1"/>
  <c r="S2015" i="1"/>
  <c r="I2014" i="1"/>
  <c r="M37" i="3"/>
  <c r="N37" i="3" s="1"/>
  <c r="D37" i="3"/>
  <c r="C37" i="3"/>
  <c r="K1878" i="1"/>
  <c r="I1878" i="1"/>
  <c r="H1878" i="1"/>
  <c r="C180" i="3" l="1"/>
  <c r="C41" i="3"/>
  <c r="I2093" i="1"/>
  <c r="J2093" i="1"/>
  <c r="J2080" i="1" s="1"/>
  <c r="J2079" i="1" s="1"/>
  <c r="K2109" i="1"/>
  <c r="D112" i="3" s="1"/>
  <c r="D109" i="3" s="1"/>
  <c r="K2093" i="1"/>
  <c r="M90" i="3"/>
  <c r="N90" i="3" s="1"/>
  <c r="K2067" i="1"/>
  <c r="K2064" i="1" s="1"/>
  <c r="H2109" i="1"/>
  <c r="C112" i="3" s="1"/>
  <c r="C109" i="3" s="1"/>
  <c r="H2093" i="1"/>
  <c r="D175" i="3"/>
  <c r="D172" i="3" s="1"/>
  <c r="D32" i="3"/>
  <c r="D29" i="3" s="1"/>
  <c r="D20" i="3"/>
  <c r="D17" i="3" s="1"/>
  <c r="D61" i="3"/>
  <c r="D41" i="3"/>
  <c r="C90" i="3"/>
  <c r="H2067" i="1"/>
  <c r="H2064" i="1" s="1"/>
  <c r="D108" i="3"/>
  <c r="C175" i="3"/>
  <c r="C172" i="3" s="1"/>
  <c r="M32" i="3"/>
  <c r="N32" i="3" s="1"/>
  <c r="M20" i="3"/>
  <c r="C32" i="3"/>
  <c r="C29" i="3" s="1"/>
  <c r="C20" i="3"/>
  <c r="C17" i="3" s="1"/>
  <c r="C57" i="3"/>
  <c r="C54" i="3" s="1"/>
  <c r="C82" i="3"/>
  <c r="M82" i="3"/>
  <c r="N82" i="3" s="1"/>
  <c r="D57" i="3"/>
  <c r="D54" i="3" s="1"/>
  <c r="C61" i="3"/>
  <c r="D82" i="3"/>
  <c r="I104" i="3"/>
  <c r="K2146" i="1"/>
  <c r="I155" i="3"/>
  <c r="I95" i="3"/>
  <c r="I7" i="3"/>
  <c r="I16" i="3"/>
  <c r="I74" i="3"/>
  <c r="I33" i="3"/>
  <c r="I176" i="3"/>
  <c r="I201" i="3"/>
  <c r="N197" i="3"/>
  <c r="H2024" i="1"/>
  <c r="J2494" i="1"/>
  <c r="D45" i="3"/>
  <c r="I2557" i="1"/>
  <c r="K2071" i="1"/>
  <c r="H2071" i="1"/>
  <c r="H2494" i="1"/>
  <c r="M150" i="3"/>
  <c r="N150" i="3" s="1"/>
  <c r="K2494" i="1"/>
  <c r="C45" i="3"/>
  <c r="K2024" i="1"/>
  <c r="J2071" i="1"/>
  <c r="J2024" i="1"/>
  <c r="I2024" i="1"/>
  <c r="I2071" i="1"/>
  <c r="I2494" i="1"/>
  <c r="J2557" i="1"/>
  <c r="C150" i="3" l="1"/>
  <c r="D150" i="3"/>
  <c r="I2514" i="1"/>
  <c r="C53" i="3"/>
  <c r="C167" i="3"/>
  <c r="C171" i="3"/>
  <c r="C168" i="3" s="1"/>
  <c r="D167" i="3"/>
  <c r="D171" i="3"/>
  <c r="D168" i="3" s="1"/>
  <c r="D78" i="3"/>
  <c r="D94" i="3"/>
  <c r="D91" i="3" s="1"/>
  <c r="D53" i="3"/>
  <c r="C94" i="3"/>
  <c r="C91" i="3" s="1"/>
  <c r="J2046" i="1"/>
  <c r="I2046" i="1"/>
  <c r="M53" i="3"/>
  <c r="N53" i="3" s="1"/>
  <c r="N20" i="3"/>
  <c r="N17" i="3" s="1"/>
  <c r="M17" i="3"/>
  <c r="K2557" i="1"/>
  <c r="D213" i="3"/>
  <c r="N213" i="3"/>
  <c r="H2557" i="1"/>
  <c r="C213" i="3"/>
  <c r="H2514" i="1"/>
  <c r="K2055" i="1" l="1"/>
  <c r="M45" i="3"/>
  <c r="N45" i="3" s="1"/>
  <c r="H2055" i="1"/>
  <c r="H2046" i="1"/>
  <c r="C86" i="3" l="1"/>
  <c r="H2053" i="1"/>
  <c r="C73" i="3" s="1"/>
  <c r="D86" i="3"/>
  <c r="K2053" i="1"/>
  <c r="C69" i="3"/>
  <c r="C78" i="3"/>
  <c r="B1760" i="1"/>
  <c r="B1054" i="1"/>
  <c r="B1055" i="1"/>
  <c r="B1053" i="1"/>
  <c r="B862" i="1"/>
  <c r="B392" i="1"/>
  <c r="B389" i="1"/>
  <c r="B1254" i="1"/>
  <c r="K1800" i="1"/>
  <c r="I1800" i="1"/>
  <c r="H1800" i="1"/>
  <c r="S1799" i="1"/>
  <c r="K1798" i="1"/>
  <c r="I1798" i="1"/>
  <c r="H1798" i="1"/>
  <c r="S1797" i="1"/>
  <c r="U1796" i="1"/>
  <c r="S1796" i="1"/>
  <c r="K1795" i="1"/>
  <c r="I1795" i="1"/>
  <c r="H1795" i="1"/>
  <c r="S1794" i="1"/>
  <c r="K1793" i="1"/>
  <c r="I1793" i="1"/>
  <c r="H1793" i="1"/>
  <c r="U1792" i="1"/>
  <c r="S1792" i="1"/>
  <c r="S1791" i="1"/>
  <c r="S1790" i="1"/>
  <c r="S1789" i="1"/>
  <c r="K1788" i="1"/>
  <c r="J1788" i="1"/>
  <c r="I1788" i="1"/>
  <c r="H1788" i="1"/>
  <c r="S1787" i="1"/>
  <c r="S1786" i="1"/>
  <c r="S1785" i="1"/>
  <c r="K1784" i="1"/>
  <c r="I1784" i="1"/>
  <c r="H1784" i="1"/>
  <c r="S1783" i="1"/>
  <c r="U1782" i="1"/>
  <c r="K1782" i="1"/>
  <c r="I1782" i="1"/>
  <c r="H1782" i="1"/>
  <c r="S1781" i="1"/>
  <c r="K1780" i="1"/>
  <c r="I1780" i="1"/>
  <c r="H1780" i="1"/>
  <c r="S1779" i="1"/>
  <c r="S1778" i="1"/>
  <c r="U1777" i="1"/>
  <c r="S1777" i="1"/>
  <c r="K1776" i="1"/>
  <c r="J1776" i="1"/>
  <c r="I1776" i="1"/>
  <c r="H1776" i="1"/>
  <c r="U1775" i="1"/>
  <c r="S1775" i="1"/>
  <c r="F1775" i="1"/>
  <c r="K1774" i="1"/>
  <c r="I1774" i="1"/>
  <c r="H1774" i="1"/>
  <c r="S1773" i="1"/>
  <c r="F1777" i="1"/>
  <c r="F1783" i="1" s="1"/>
  <c r="F1786" i="1" s="1"/>
  <c r="F1787" i="1" s="1"/>
  <c r="F1797" i="1" s="1"/>
  <c r="K1772" i="1"/>
  <c r="I1772" i="1"/>
  <c r="H1772" i="1"/>
  <c r="F1772" i="1"/>
  <c r="S1771" i="1"/>
  <c r="K1770" i="1"/>
  <c r="I1770" i="1"/>
  <c r="H1770" i="1"/>
  <c r="F1770" i="1"/>
  <c r="S1769" i="1"/>
  <c r="S1768" i="1"/>
  <c r="K1767" i="1"/>
  <c r="I1767" i="1"/>
  <c r="H1767" i="1"/>
  <c r="S1766" i="1"/>
  <c r="F1766" i="1"/>
  <c r="S1765" i="1"/>
  <c r="K1764" i="1"/>
  <c r="I1764" i="1"/>
  <c r="H1764" i="1"/>
  <c r="S1763" i="1"/>
  <c r="H1882" i="1" l="1"/>
  <c r="C24" i="3" s="1"/>
  <c r="C21" i="3" s="1"/>
  <c r="C16" i="3" s="1"/>
  <c r="K2046" i="1"/>
  <c r="D73" i="3"/>
  <c r="H1762" i="1"/>
  <c r="C212" i="3" s="1"/>
  <c r="I1762" i="1"/>
  <c r="K1762" i="1"/>
  <c r="D212" i="3" s="1"/>
  <c r="M212" i="3"/>
  <c r="N212" i="3" s="1"/>
  <c r="J1762" i="1"/>
  <c r="F1778" i="1"/>
  <c r="F1779" i="1" s="1"/>
  <c r="F1781" i="1" s="1"/>
  <c r="D69" i="3" l="1"/>
  <c r="K1882" i="1"/>
  <c r="D24" i="3" s="1"/>
  <c r="D21" i="3" s="1"/>
  <c r="D16" i="3" s="1"/>
  <c r="K1761" i="1"/>
  <c r="J1761" i="1"/>
  <c r="I1761" i="1"/>
  <c r="H1761" i="1"/>
  <c r="S1760" i="1"/>
  <c r="S1759" i="1"/>
  <c r="K1758" i="1"/>
  <c r="J1758" i="1"/>
  <c r="J1741" i="1" s="1"/>
  <c r="I1758" i="1"/>
  <c r="I1741" i="1" s="1"/>
  <c r="H1758" i="1"/>
  <c r="C208" i="3" l="1"/>
  <c r="H1741" i="1"/>
  <c r="D208" i="3"/>
  <c r="K1741" i="1"/>
  <c r="M208" i="3"/>
  <c r="N208" i="3" s="1"/>
  <c r="D204" i="3" l="1"/>
  <c r="C204" i="3"/>
  <c r="M183" i="3"/>
  <c r="N183" i="3" s="1"/>
  <c r="K1719" i="1"/>
  <c r="K1717" i="1" s="1"/>
  <c r="K1713" i="1" s="1"/>
  <c r="J1719" i="1"/>
  <c r="J1717" i="1" s="1"/>
  <c r="J1713" i="1" s="1"/>
  <c r="I1719" i="1"/>
  <c r="I1717" i="1" s="1"/>
  <c r="I1713" i="1" s="1"/>
  <c r="H1719" i="1"/>
  <c r="H1717" i="1" s="1"/>
  <c r="S1718" i="1"/>
  <c r="C183" i="3" l="1"/>
  <c r="H1713" i="1"/>
  <c r="D183" i="3"/>
  <c r="C179" i="3" l="1"/>
  <c r="C177" i="3" s="1"/>
  <c r="M179" i="3"/>
  <c r="N179" i="3" s="1"/>
  <c r="K1706" i="1"/>
  <c r="J1706" i="1"/>
  <c r="I1706" i="1"/>
  <c r="H1706" i="1"/>
  <c r="S1705" i="1"/>
  <c r="S1704" i="1"/>
  <c r="K1703" i="1"/>
  <c r="J1703" i="1"/>
  <c r="I1703" i="1"/>
  <c r="H1703" i="1"/>
  <c r="S1702" i="1"/>
  <c r="K1701" i="1"/>
  <c r="J1701" i="1"/>
  <c r="I1701" i="1"/>
  <c r="H1701" i="1"/>
  <c r="S1700" i="1"/>
  <c r="J1699" i="1" l="1"/>
  <c r="H1699" i="1"/>
  <c r="C166" i="3" s="1"/>
  <c r="I1699" i="1"/>
  <c r="M166" i="3"/>
  <c r="N166" i="3" s="1"/>
  <c r="K1699" i="1"/>
  <c r="D166" i="3" s="1"/>
  <c r="C162" i="3" l="1"/>
  <c r="M162" i="3"/>
  <c r="N162" i="3" s="1"/>
  <c r="D162" i="3"/>
  <c r="K1232" i="1" l="1"/>
  <c r="J1232" i="1"/>
  <c r="I1232" i="1"/>
  <c r="H1232" i="1"/>
  <c r="S1231" i="1"/>
  <c r="K1230" i="1"/>
  <c r="J1230" i="1"/>
  <c r="I1230" i="1"/>
  <c r="H1230" i="1"/>
  <c r="S1229" i="1"/>
  <c r="S1228" i="1"/>
  <c r="K1227" i="1"/>
  <c r="J1227" i="1"/>
  <c r="I1227" i="1"/>
  <c r="H1227" i="1"/>
  <c r="S1226" i="1"/>
  <c r="M39" i="3"/>
  <c r="K268" i="1"/>
  <c r="J268" i="1"/>
  <c r="I268" i="1"/>
  <c r="H268" i="1"/>
  <c r="S267" i="1"/>
  <c r="K266" i="1"/>
  <c r="J266" i="1"/>
  <c r="I266" i="1"/>
  <c r="H266" i="1"/>
  <c r="S265" i="1"/>
  <c r="K264" i="1"/>
  <c r="J264" i="1"/>
  <c r="I264" i="1"/>
  <c r="H264" i="1"/>
  <c r="S263" i="1"/>
  <c r="K262" i="1"/>
  <c r="J262" i="1"/>
  <c r="I262" i="1"/>
  <c r="H262" i="1"/>
  <c r="S261" i="1"/>
  <c r="K1677" i="1"/>
  <c r="K1675" i="1" s="1"/>
  <c r="K1674" i="1" s="1"/>
  <c r="J1677" i="1"/>
  <c r="J1675" i="1" s="1"/>
  <c r="J1674" i="1" s="1"/>
  <c r="I1677" i="1"/>
  <c r="S1676" i="1" s="1"/>
  <c r="H1677" i="1"/>
  <c r="H1675" i="1" s="1"/>
  <c r="H1674" i="1" s="1"/>
  <c r="C158" i="3" l="1"/>
  <c r="M158" i="3"/>
  <c r="N158" i="3" s="1"/>
  <c r="D158" i="3"/>
  <c r="N39" i="3"/>
  <c r="I260" i="1"/>
  <c r="H260" i="1"/>
  <c r="C51" i="3" s="1"/>
  <c r="M51" i="3"/>
  <c r="J260" i="1"/>
  <c r="K260" i="1"/>
  <c r="D51" i="3" s="1"/>
  <c r="H1225" i="1"/>
  <c r="C52" i="3" s="1"/>
  <c r="K1225" i="1"/>
  <c r="D52" i="3" s="1"/>
  <c r="I1225" i="1"/>
  <c r="M52" i="3"/>
  <c r="N52" i="3" s="1"/>
  <c r="J1225" i="1"/>
  <c r="I1675" i="1"/>
  <c r="I1674" i="1" s="1"/>
  <c r="D50" i="3" l="1"/>
  <c r="N51" i="3"/>
  <c r="N50" i="3" s="1"/>
  <c r="M50" i="3"/>
  <c r="C50" i="3"/>
  <c r="K1666" i="1"/>
  <c r="J1666" i="1"/>
  <c r="I1666" i="1"/>
  <c r="H1666" i="1"/>
  <c r="S1665" i="1"/>
  <c r="K1664" i="1"/>
  <c r="J1664" i="1"/>
  <c r="I1664" i="1"/>
  <c r="H1664" i="1"/>
  <c r="S1663" i="1"/>
  <c r="K1662" i="1"/>
  <c r="J1662" i="1"/>
  <c r="I1662" i="1"/>
  <c r="H1662" i="1"/>
  <c r="S1661" i="1"/>
  <c r="K1660" i="1"/>
  <c r="J1660" i="1"/>
  <c r="I1660" i="1"/>
  <c r="H1660" i="1"/>
  <c r="S1659" i="1"/>
  <c r="K1658" i="1"/>
  <c r="J1658" i="1"/>
  <c r="I1658" i="1"/>
  <c r="H1658" i="1"/>
  <c r="S1657" i="1"/>
  <c r="K1656" i="1"/>
  <c r="J1656" i="1"/>
  <c r="I1656" i="1"/>
  <c r="H1656" i="1"/>
  <c r="S1655" i="1"/>
  <c r="K1654" i="1"/>
  <c r="J1654" i="1"/>
  <c r="I1654" i="1"/>
  <c r="H1654" i="1"/>
  <c r="S1653" i="1"/>
  <c r="K1652" i="1" l="1"/>
  <c r="K1641" i="1" s="1"/>
  <c r="J1652" i="1"/>
  <c r="J1641" i="1" s="1"/>
  <c r="H1652" i="1"/>
  <c r="H1641" i="1" s="1"/>
  <c r="I1652" i="1"/>
  <c r="I1641" i="1" s="1"/>
  <c r="M149" i="3" l="1"/>
  <c r="D149" i="3"/>
  <c r="C149" i="3"/>
  <c r="S1346" i="1"/>
  <c r="S1345" i="1"/>
  <c r="S1344" i="1"/>
  <c r="S1343" i="1"/>
  <c r="K1342" i="1"/>
  <c r="I1342" i="1"/>
  <c r="H1342" i="1"/>
  <c r="S1341" i="1"/>
  <c r="S1340" i="1"/>
  <c r="K1339" i="1"/>
  <c r="I1339" i="1"/>
  <c r="H1339" i="1"/>
  <c r="S1338" i="1"/>
  <c r="S1337" i="1"/>
  <c r="J1336" i="1"/>
  <c r="J1333" i="1" s="1"/>
  <c r="N149" i="3" l="1"/>
  <c r="H1336" i="1"/>
  <c r="H1333" i="1" s="1"/>
  <c r="I1336" i="1"/>
  <c r="I1333" i="1" s="1"/>
  <c r="K1336" i="1"/>
  <c r="K1333" i="1" l="1"/>
  <c r="D115" i="3"/>
  <c r="C115" i="3"/>
  <c r="M115" i="3"/>
  <c r="N115" i="3" s="1"/>
  <c r="S1302" i="1"/>
  <c r="A1326" i="1"/>
  <c r="A1327" i="1"/>
  <c r="A1328" i="1"/>
  <c r="A1329" i="1"/>
  <c r="A1330" i="1"/>
  <c r="A1325" i="1"/>
  <c r="A1319" i="1"/>
  <c r="A1320" i="1"/>
  <c r="A1321" i="1"/>
  <c r="A1322" i="1"/>
  <c r="A1318" i="1"/>
  <c r="A1312" i="1"/>
  <c r="A1313" i="1"/>
  <c r="A1314" i="1"/>
  <c r="A1315" i="1"/>
  <c r="A1311" i="1"/>
  <c r="A1294" i="1"/>
  <c r="A1295" i="1"/>
  <c r="A1293" i="1"/>
  <c r="A1289" i="1"/>
  <c r="A1290" i="1"/>
  <c r="A1288" i="1"/>
  <c r="K1331" i="1"/>
  <c r="J1331" i="1"/>
  <c r="I1331" i="1"/>
  <c r="H1331" i="1"/>
  <c r="S1329" i="1"/>
  <c r="S1328" i="1"/>
  <c r="S1327" i="1"/>
  <c r="S1326" i="1"/>
  <c r="S1325" i="1"/>
  <c r="S1324" i="1"/>
  <c r="K1323" i="1"/>
  <c r="J1323" i="1"/>
  <c r="I1323" i="1"/>
  <c r="H1323" i="1"/>
  <c r="S1322" i="1"/>
  <c r="S1321" i="1"/>
  <c r="S1320" i="1"/>
  <c r="S1319" i="1"/>
  <c r="S1318" i="1"/>
  <c r="S1317" i="1"/>
  <c r="K1316" i="1"/>
  <c r="J1316" i="1"/>
  <c r="I1316" i="1"/>
  <c r="H1316" i="1"/>
  <c r="S1315" i="1"/>
  <c r="S1314" i="1"/>
  <c r="S1313" i="1"/>
  <c r="S1312" i="1"/>
  <c r="S1311" i="1"/>
  <c r="S1310" i="1"/>
  <c r="K1309" i="1"/>
  <c r="J1309" i="1"/>
  <c r="I1309" i="1"/>
  <c r="H1309" i="1"/>
  <c r="S1308" i="1"/>
  <c r="S1307" i="1"/>
  <c r="K1306" i="1"/>
  <c r="J1306" i="1"/>
  <c r="I1306" i="1"/>
  <c r="H1306" i="1"/>
  <c r="S1305" i="1"/>
  <c r="S1304" i="1"/>
  <c r="K1303" i="1"/>
  <c r="J1303" i="1"/>
  <c r="I1303" i="1"/>
  <c r="H1303" i="1"/>
  <c r="S1301" i="1"/>
  <c r="S1300" i="1"/>
  <c r="S1299" i="1"/>
  <c r="S1298" i="1"/>
  <c r="S1297" i="1"/>
  <c r="K1296" i="1"/>
  <c r="J1296" i="1"/>
  <c r="I1296" i="1"/>
  <c r="H1296" i="1"/>
  <c r="S1295" i="1"/>
  <c r="S1294" i="1"/>
  <c r="S1293" i="1"/>
  <c r="S1292" i="1"/>
  <c r="K1291" i="1"/>
  <c r="J1291" i="1"/>
  <c r="I1291" i="1"/>
  <c r="H1291" i="1"/>
  <c r="S1290" i="1"/>
  <c r="S1289" i="1"/>
  <c r="S1288" i="1"/>
  <c r="S1287" i="1"/>
  <c r="H1286" i="1" l="1"/>
  <c r="S1330" i="1"/>
  <c r="I1286" i="1"/>
  <c r="I1285" i="1" s="1"/>
  <c r="K1286" i="1"/>
  <c r="J1286" i="1"/>
  <c r="J1285" i="1" s="1"/>
  <c r="M98" i="3" l="1"/>
  <c r="N98" i="3" s="1"/>
  <c r="H1285" i="1"/>
  <c r="C98" i="3"/>
  <c r="K1285" i="1"/>
  <c r="D98" i="3"/>
  <c r="K1282" i="1"/>
  <c r="J1282" i="1"/>
  <c r="I1282" i="1"/>
  <c r="H1282" i="1"/>
  <c r="S1281" i="1"/>
  <c r="K1280" i="1"/>
  <c r="J1280" i="1"/>
  <c r="I1280" i="1"/>
  <c r="H1280" i="1"/>
  <c r="S1279" i="1"/>
  <c r="S1278" i="1"/>
  <c r="H1277" i="1" l="1"/>
  <c r="C85" i="3" s="1"/>
  <c r="M85" i="3"/>
  <c r="N85" i="3" s="1"/>
  <c r="I1277" i="1"/>
  <c r="K1277" i="1"/>
  <c r="D85" i="3" s="1"/>
  <c r="J1277" i="1"/>
  <c r="M81" i="3"/>
  <c r="N81" i="3" s="1"/>
  <c r="S1275" i="1"/>
  <c r="K1273" i="1" l="1"/>
  <c r="J1273" i="1"/>
  <c r="I1273" i="1"/>
  <c r="H1273" i="1"/>
  <c r="S1271" i="1"/>
  <c r="K1270" i="1"/>
  <c r="J1270" i="1"/>
  <c r="I1270" i="1"/>
  <c r="H1270" i="1"/>
  <c r="S1268" i="1"/>
  <c r="K1267" i="1"/>
  <c r="J1267" i="1"/>
  <c r="I1267" i="1"/>
  <c r="H1267" i="1"/>
  <c r="S1265" i="1"/>
  <c r="K1264" i="1"/>
  <c r="J1264" i="1"/>
  <c r="I1264" i="1"/>
  <c r="H1264" i="1"/>
  <c r="S1263" i="1"/>
  <c r="S1262" i="1"/>
  <c r="H1261" i="1" l="1"/>
  <c r="H1260" i="1" s="1"/>
  <c r="J1261" i="1"/>
  <c r="J1260" i="1" s="1"/>
  <c r="K1261" i="1"/>
  <c r="K1260" i="1" s="1"/>
  <c r="I1261" i="1"/>
  <c r="I1260" i="1" s="1"/>
  <c r="D77" i="3" l="1"/>
  <c r="M77" i="3"/>
  <c r="N77" i="3" s="1"/>
  <c r="C77" i="3"/>
  <c r="A1254" i="1" l="1"/>
  <c r="A1244" i="1"/>
  <c r="S1234" i="1"/>
  <c r="A1054" i="1"/>
  <c r="A1055" i="1"/>
  <c r="A1053" i="1"/>
  <c r="A996" i="1"/>
  <c r="A991" i="1"/>
  <c r="A990" i="1"/>
  <c r="A987" i="1"/>
  <c r="A887" i="1"/>
  <c r="A886" i="1"/>
  <c r="A883" i="1"/>
  <c r="A862" i="1"/>
  <c r="A849" i="1"/>
  <c r="A850" i="1"/>
  <c r="A848" i="1"/>
  <c r="A392" i="1"/>
  <c r="A389" i="1"/>
  <c r="A370" i="1"/>
  <c r="A369" i="1"/>
  <c r="A366" i="1"/>
  <c r="A365" i="1"/>
  <c r="A362" i="1"/>
  <c r="A361" i="1"/>
  <c r="A357" i="1"/>
  <c r="A358" i="1"/>
  <c r="A356" i="1"/>
  <c r="A352" i="1"/>
  <c r="A353" i="1"/>
  <c r="A351" i="1"/>
  <c r="A345" i="1"/>
  <c r="A344" i="1"/>
  <c r="A337" i="1"/>
  <c r="A338" i="1"/>
  <c r="A336" i="1"/>
  <c r="A323" i="1"/>
  <c r="A320" i="1"/>
  <c r="A311" i="1"/>
  <c r="A310" i="1"/>
  <c r="A307" i="1"/>
  <c r="A306" i="1"/>
  <c r="A303" i="1"/>
  <c r="A302" i="1"/>
  <c r="A291" i="1"/>
  <c r="A292" i="1"/>
  <c r="A290" i="1"/>
  <c r="A284" i="1"/>
  <c r="A285" i="1"/>
  <c r="A283" i="1"/>
  <c r="A100" i="1"/>
  <c r="A101" i="1"/>
  <c r="A102" i="1"/>
  <c r="A99" i="1"/>
  <c r="S275" i="1"/>
  <c r="S272" i="1"/>
  <c r="S270" i="1"/>
  <c r="M40" i="3" l="1"/>
  <c r="M30" i="3" l="1"/>
  <c r="N40" i="3"/>
  <c r="K1066" i="1"/>
  <c r="D40" i="3" s="1"/>
  <c r="I1066" i="1"/>
  <c r="J1066" i="1"/>
  <c r="H1066" i="1"/>
  <c r="C40" i="3" s="1"/>
  <c r="C38" i="3" s="1"/>
  <c r="K1259" i="1"/>
  <c r="J1259" i="1"/>
  <c r="I1259" i="1"/>
  <c r="S1258" i="1"/>
  <c r="K1257" i="1"/>
  <c r="J1257" i="1"/>
  <c r="I1257" i="1"/>
  <c r="H1257" i="1"/>
  <c r="S1256" i="1"/>
  <c r="K1255" i="1"/>
  <c r="J1255" i="1"/>
  <c r="I1255" i="1"/>
  <c r="H1255" i="1"/>
  <c r="S1254" i="1"/>
  <c r="S1253" i="1"/>
  <c r="K1252" i="1"/>
  <c r="J1252" i="1"/>
  <c r="I1252" i="1"/>
  <c r="H1252" i="1"/>
  <c r="S1251" i="1"/>
  <c r="K1250" i="1"/>
  <c r="J1250" i="1"/>
  <c r="I1250" i="1"/>
  <c r="H1250" i="1"/>
  <c r="S1249" i="1"/>
  <c r="K1248" i="1"/>
  <c r="J1248" i="1"/>
  <c r="I1248" i="1"/>
  <c r="H1248" i="1"/>
  <c r="S1247" i="1"/>
  <c r="N30" i="3" l="1"/>
  <c r="N29" i="3" s="1"/>
  <c r="M29" i="3"/>
  <c r="K1246" i="1"/>
  <c r="D72" i="3" s="1"/>
  <c r="J1246" i="1"/>
  <c r="H1246" i="1"/>
  <c r="C72" i="3" s="1"/>
  <c r="M72" i="3"/>
  <c r="N72" i="3" s="1"/>
  <c r="I1246" i="1"/>
  <c r="S1236" i="1" l="1"/>
  <c r="S1244" i="1"/>
  <c r="S1243" i="1"/>
  <c r="S1223" i="1"/>
  <c r="I1245" i="1"/>
  <c r="I1242" i="1" s="1"/>
  <c r="J1245" i="1"/>
  <c r="J1242" i="1" s="1"/>
  <c r="K1245" i="1"/>
  <c r="K1242" i="1" s="1"/>
  <c r="D68" i="3" s="1"/>
  <c r="H1245" i="1"/>
  <c r="H1242" i="1" s="1"/>
  <c r="C68" i="3" s="1"/>
  <c r="M68" i="3"/>
  <c r="N68" i="3" s="1"/>
  <c r="M48" i="3" l="1"/>
  <c r="N48" i="3" s="1"/>
  <c r="K1224" i="1"/>
  <c r="K1222" i="1" s="1"/>
  <c r="D48" i="3" s="1"/>
  <c r="J1224" i="1"/>
  <c r="J1222" i="1" s="1"/>
  <c r="I1224" i="1"/>
  <c r="I1222" i="1" s="1"/>
  <c r="H1224" i="1"/>
  <c r="H1222" i="1" s="1"/>
  <c r="C48" i="3" s="1"/>
  <c r="M44" i="3" l="1"/>
  <c r="N44" i="3" s="1"/>
  <c r="C44" i="3"/>
  <c r="D44" i="3"/>
  <c r="J1061" i="1"/>
  <c r="I1062" i="1" l="1"/>
  <c r="J1001" i="1"/>
  <c r="K1062" i="1"/>
  <c r="K1061" i="1" s="1"/>
  <c r="K1001" i="1" s="1"/>
  <c r="H1062" i="1"/>
  <c r="H1061" i="1" s="1"/>
  <c r="H1001" i="1" s="1"/>
  <c r="I1061" i="1" l="1"/>
  <c r="I1001" i="1" s="1"/>
  <c r="D36" i="3"/>
  <c r="D9" i="3" s="1"/>
  <c r="C36" i="3"/>
  <c r="C9" i="3" s="1"/>
  <c r="M36" i="3"/>
  <c r="M9" i="3" s="1"/>
  <c r="N1001" i="1"/>
  <c r="R1001" i="1"/>
  <c r="P1001" i="1" l="1"/>
  <c r="Q1001" i="1"/>
  <c r="O1001" i="1"/>
  <c r="N36" i="3"/>
  <c r="N9" i="3" s="1"/>
  <c r="K116" i="1"/>
  <c r="D39" i="3" l="1"/>
  <c r="D38" i="3" s="1"/>
  <c r="M203" i="3"/>
  <c r="S902" i="1"/>
  <c r="K901" i="1"/>
  <c r="K899" i="1" s="1"/>
  <c r="J901" i="1"/>
  <c r="J899" i="1" s="1"/>
  <c r="J895" i="1" s="1"/>
  <c r="I901" i="1"/>
  <c r="I899" i="1" s="1"/>
  <c r="I895" i="1" s="1"/>
  <c r="H901" i="1"/>
  <c r="H899" i="1" s="1"/>
  <c r="H895" i="1" s="1"/>
  <c r="S900" i="1"/>
  <c r="N203" i="3" l="1"/>
  <c r="N202" i="3" s="1"/>
  <c r="M202" i="3"/>
  <c r="K895" i="1"/>
  <c r="D182" i="3"/>
  <c r="C182" i="3"/>
  <c r="M182" i="3"/>
  <c r="N182" i="3" l="1"/>
  <c r="K341" i="1"/>
  <c r="J341" i="1"/>
  <c r="I341" i="1"/>
  <c r="H341" i="1"/>
  <c r="S340" i="1"/>
  <c r="K339" i="1"/>
  <c r="J339" i="1"/>
  <c r="I339" i="1"/>
  <c r="H339" i="1"/>
  <c r="S338" i="1"/>
  <c r="S337" i="1"/>
  <c r="S336" i="1"/>
  <c r="S335" i="1"/>
  <c r="K334" i="1" l="1"/>
  <c r="D84" i="3" s="1"/>
  <c r="D83" i="3" s="1"/>
  <c r="M84" i="3"/>
  <c r="J334" i="1"/>
  <c r="H334" i="1"/>
  <c r="C84" i="3" s="1"/>
  <c r="C83" i="3" s="1"/>
  <c r="I334" i="1"/>
  <c r="N84" i="3" l="1"/>
  <c r="S294" i="1"/>
  <c r="S290" i="1"/>
  <c r="S291" i="1"/>
  <c r="S292" i="1"/>
  <c r="S289" i="1"/>
  <c r="S287" i="1"/>
  <c r="S283" i="1"/>
  <c r="S284" i="1"/>
  <c r="S285" i="1"/>
  <c r="S282" i="1"/>
  <c r="K999" i="1"/>
  <c r="J999" i="1"/>
  <c r="I999" i="1"/>
  <c r="H999" i="1"/>
  <c r="S998" i="1"/>
  <c r="K997" i="1"/>
  <c r="J997" i="1"/>
  <c r="I997" i="1"/>
  <c r="H997" i="1"/>
  <c r="S996" i="1"/>
  <c r="S995" i="1"/>
  <c r="K994" i="1"/>
  <c r="J994" i="1"/>
  <c r="I994" i="1"/>
  <c r="H994" i="1"/>
  <c r="S993" i="1"/>
  <c r="K992" i="1"/>
  <c r="I992" i="1"/>
  <c r="H992" i="1"/>
  <c r="S991" i="1"/>
  <c r="S990" i="1"/>
  <c r="F990" i="1"/>
  <c r="F991" i="1" s="1"/>
  <c r="S989" i="1"/>
  <c r="K988" i="1"/>
  <c r="I988" i="1"/>
  <c r="H988" i="1"/>
  <c r="S987" i="1"/>
  <c r="S986" i="1"/>
  <c r="H985" i="1" l="1"/>
  <c r="C211" i="3" s="1"/>
  <c r="C210" i="3" s="1"/>
  <c r="M211" i="3"/>
  <c r="I985" i="1"/>
  <c r="K985" i="1"/>
  <c r="D211" i="3" s="1"/>
  <c r="D210" i="3" s="1"/>
  <c r="J985" i="1"/>
  <c r="N211" i="3" l="1"/>
  <c r="N210" i="3" s="1"/>
  <c r="M210" i="3"/>
  <c r="K984" i="1"/>
  <c r="K982" i="1" s="1"/>
  <c r="D207" i="3" s="1"/>
  <c r="D206" i="3" s="1"/>
  <c r="J984" i="1"/>
  <c r="J982" i="1" s="1"/>
  <c r="I984" i="1"/>
  <c r="I982" i="1" s="1"/>
  <c r="H984" i="1"/>
  <c r="H982" i="1" s="1"/>
  <c r="C207" i="3" s="1"/>
  <c r="C206" i="3" s="1"/>
  <c r="S983" i="1"/>
  <c r="M207" i="3" l="1"/>
  <c r="J933" i="1" l="1"/>
  <c r="N207" i="3"/>
  <c r="N206" i="3" s="1"/>
  <c r="N201" i="3" s="1"/>
  <c r="M206" i="3"/>
  <c r="M201" i="3" s="1"/>
  <c r="I933" i="1"/>
  <c r="K932" i="1"/>
  <c r="J932" i="1"/>
  <c r="I932" i="1"/>
  <c r="H932" i="1"/>
  <c r="S931" i="1"/>
  <c r="K930" i="1"/>
  <c r="J930" i="1"/>
  <c r="I930" i="1"/>
  <c r="H930" i="1"/>
  <c r="S929" i="1"/>
  <c r="K933" i="1" l="1"/>
  <c r="D203" i="3"/>
  <c r="D202" i="3" s="1"/>
  <c r="D201" i="3" s="1"/>
  <c r="H933" i="1"/>
  <c r="C203" i="3"/>
  <c r="C202" i="3" s="1"/>
  <c r="C201" i="3" s="1"/>
  <c r="K898" i="1"/>
  <c r="J898" i="1"/>
  <c r="M178" i="3" l="1"/>
  <c r="K888" i="1"/>
  <c r="J888" i="1"/>
  <c r="I888" i="1"/>
  <c r="H888" i="1"/>
  <c r="S887" i="1"/>
  <c r="S886" i="1"/>
  <c r="S885" i="1"/>
  <c r="K884" i="1"/>
  <c r="J884" i="1"/>
  <c r="I884" i="1"/>
  <c r="H884" i="1"/>
  <c r="S883" i="1"/>
  <c r="S882" i="1"/>
  <c r="K881" i="1"/>
  <c r="J881" i="1"/>
  <c r="I881" i="1"/>
  <c r="H881" i="1"/>
  <c r="S880" i="1"/>
  <c r="K879" i="1"/>
  <c r="J879" i="1"/>
  <c r="I879" i="1"/>
  <c r="H879" i="1"/>
  <c r="S878" i="1"/>
  <c r="N178" i="3" l="1"/>
  <c r="M165" i="3"/>
  <c r="I877" i="1"/>
  <c r="H877" i="1"/>
  <c r="C165" i="3" s="1"/>
  <c r="C164" i="3" s="1"/>
  <c r="J877" i="1"/>
  <c r="K877" i="1"/>
  <c r="D165" i="3" s="1"/>
  <c r="D164" i="3" s="1"/>
  <c r="N165" i="3" l="1"/>
  <c r="M161" i="3" l="1"/>
  <c r="C161" i="3"/>
  <c r="D161" i="3"/>
  <c r="N161" i="3" l="1"/>
  <c r="K869" i="1"/>
  <c r="K867" i="1" s="1"/>
  <c r="K866" i="1" s="1"/>
  <c r="J869" i="1"/>
  <c r="I869" i="1"/>
  <c r="H869" i="1"/>
  <c r="S868" i="1"/>
  <c r="J867" i="1"/>
  <c r="J866" i="1" s="1"/>
  <c r="I867" i="1"/>
  <c r="I866" i="1" s="1"/>
  <c r="H867" i="1"/>
  <c r="H866" i="1" s="1"/>
  <c r="C157" i="3" l="1"/>
  <c r="D157" i="3"/>
  <c r="M157" i="3"/>
  <c r="K865" i="1"/>
  <c r="K860" i="1" s="1"/>
  <c r="D152" i="3" s="1"/>
  <c r="J865" i="1"/>
  <c r="I865" i="1"/>
  <c r="H865" i="1"/>
  <c r="J863" i="1"/>
  <c r="I863" i="1"/>
  <c r="H863" i="1"/>
  <c r="K859" i="1"/>
  <c r="J859" i="1"/>
  <c r="I859" i="1"/>
  <c r="H859" i="1"/>
  <c r="S858" i="1"/>
  <c r="K857" i="1"/>
  <c r="J857" i="1"/>
  <c r="I857" i="1"/>
  <c r="H857" i="1"/>
  <c r="S856" i="1"/>
  <c r="K855" i="1"/>
  <c r="J855" i="1"/>
  <c r="I855" i="1"/>
  <c r="H855" i="1"/>
  <c r="S854" i="1"/>
  <c r="K853" i="1"/>
  <c r="J853" i="1"/>
  <c r="I853" i="1"/>
  <c r="H853" i="1"/>
  <c r="S852" i="1"/>
  <c r="K851" i="1"/>
  <c r="J851" i="1"/>
  <c r="I851" i="1"/>
  <c r="H851" i="1"/>
  <c r="S850" i="1"/>
  <c r="S849" i="1"/>
  <c r="S848" i="1"/>
  <c r="S847" i="1"/>
  <c r="I860" i="1" l="1"/>
  <c r="N157" i="3"/>
  <c r="H860" i="1"/>
  <c r="C152" i="3" s="1"/>
  <c r="H846" i="1"/>
  <c r="M152" i="3"/>
  <c r="J860" i="1"/>
  <c r="I846" i="1"/>
  <c r="K846" i="1"/>
  <c r="J846" i="1"/>
  <c r="I818" i="1" l="1"/>
  <c r="H818" i="1"/>
  <c r="J818" i="1"/>
  <c r="M148" i="3"/>
  <c r="M147" i="3" s="1"/>
  <c r="C148" i="3"/>
  <c r="C147" i="3" s="1"/>
  <c r="D148" i="3"/>
  <c r="D147" i="3" s="1"/>
  <c r="K818" i="1"/>
  <c r="N152" i="3"/>
  <c r="N148" i="3" l="1"/>
  <c r="N147" i="3" s="1"/>
  <c r="C144" i="3"/>
  <c r="C143" i="3" s="1"/>
  <c r="D144" i="3"/>
  <c r="D143" i="3" s="1"/>
  <c r="M144" i="3"/>
  <c r="K407" i="1"/>
  <c r="K405" i="1" s="1"/>
  <c r="J407" i="1"/>
  <c r="J405" i="1" s="1"/>
  <c r="J404" i="1" s="1"/>
  <c r="I407" i="1"/>
  <c r="I405" i="1" s="1"/>
  <c r="I404" i="1" s="1"/>
  <c r="H407" i="1"/>
  <c r="H405" i="1" s="1"/>
  <c r="N144" i="3" l="1"/>
  <c r="N143" i="3" s="1"/>
  <c r="M143" i="3"/>
  <c r="K404" i="1"/>
  <c r="D127" i="3"/>
  <c r="H404" i="1"/>
  <c r="C127" i="3"/>
  <c r="M127" i="3"/>
  <c r="S392" i="1"/>
  <c r="S391" i="1"/>
  <c r="M114" i="3"/>
  <c r="K390" i="1"/>
  <c r="K387" i="1" s="1"/>
  <c r="D114" i="3" s="1"/>
  <c r="I390" i="1"/>
  <c r="I387" i="1" s="1"/>
  <c r="H390" i="1"/>
  <c r="H387" i="1" s="1"/>
  <c r="C114" i="3" s="1"/>
  <c r="S389" i="1"/>
  <c r="S388" i="1"/>
  <c r="N127" i="3" l="1"/>
  <c r="N114" i="3"/>
  <c r="K380" i="1" l="1"/>
  <c r="J380" i="1"/>
  <c r="I380" i="1"/>
  <c r="H380" i="1"/>
  <c r="S379" i="1"/>
  <c r="K378" i="1"/>
  <c r="J378" i="1"/>
  <c r="I378" i="1"/>
  <c r="H378" i="1"/>
  <c r="S377" i="1"/>
  <c r="H376" i="1" l="1"/>
  <c r="H375" i="1" s="1"/>
  <c r="K376" i="1"/>
  <c r="K375" i="1" s="1"/>
  <c r="J376" i="1"/>
  <c r="J375" i="1" s="1"/>
  <c r="I376" i="1"/>
  <c r="I375" i="1" s="1"/>
  <c r="K373" i="1"/>
  <c r="J373" i="1"/>
  <c r="I373" i="1"/>
  <c r="H373" i="1"/>
  <c r="S372" i="1"/>
  <c r="K371" i="1"/>
  <c r="J371" i="1"/>
  <c r="I371" i="1"/>
  <c r="H371" i="1"/>
  <c r="S370" i="1"/>
  <c r="S369" i="1"/>
  <c r="S368" i="1"/>
  <c r="K367" i="1"/>
  <c r="J367" i="1"/>
  <c r="I367" i="1"/>
  <c r="H367" i="1"/>
  <c r="S366" i="1"/>
  <c r="S365" i="1"/>
  <c r="S364" i="1"/>
  <c r="K363" i="1"/>
  <c r="J363" i="1"/>
  <c r="I363" i="1"/>
  <c r="H363" i="1"/>
  <c r="S362" i="1"/>
  <c r="S361" i="1"/>
  <c r="S360" i="1"/>
  <c r="K359" i="1"/>
  <c r="J359" i="1"/>
  <c r="I359" i="1"/>
  <c r="H359" i="1"/>
  <c r="S358" i="1"/>
  <c r="S357" i="1"/>
  <c r="S356" i="1"/>
  <c r="S355" i="1"/>
  <c r="K354" i="1"/>
  <c r="J354" i="1"/>
  <c r="I354" i="1"/>
  <c r="H354" i="1"/>
  <c r="S353" i="1"/>
  <c r="S352" i="1"/>
  <c r="S351" i="1"/>
  <c r="S350" i="1"/>
  <c r="M106" i="3" l="1"/>
  <c r="D106" i="3"/>
  <c r="D105" i="3" s="1"/>
  <c r="C106" i="3"/>
  <c r="K349" i="1"/>
  <c r="H349" i="1"/>
  <c r="J349" i="1"/>
  <c r="J348" i="1" s="1"/>
  <c r="I349" i="1"/>
  <c r="I348" i="1" s="1"/>
  <c r="N106" i="3" l="1"/>
  <c r="H348" i="1"/>
  <c r="C97" i="3"/>
  <c r="K348" i="1"/>
  <c r="D97" i="3"/>
  <c r="M97" i="3"/>
  <c r="M88" i="3"/>
  <c r="K346" i="1"/>
  <c r="K342" i="1" s="1"/>
  <c r="D88" i="3" s="1"/>
  <c r="D87" i="3" s="1"/>
  <c r="J346" i="1"/>
  <c r="J342" i="1" s="1"/>
  <c r="I346" i="1"/>
  <c r="I342" i="1" s="1"/>
  <c r="H346" i="1"/>
  <c r="H342" i="1" s="1"/>
  <c r="C88" i="3" s="1"/>
  <c r="C87" i="3" s="1"/>
  <c r="N97" i="3" l="1"/>
  <c r="N88" i="3"/>
  <c r="N87" i="3" s="1"/>
  <c r="M87" i="3"/>
  <c r="D80" i="3"/>
  <c r="D79" i="3" s="1"/>
  <c r="C80" i="3"/>
  <c r="C79" i="3" s="1"/>
  <c r="M80" i="3" l="1"/>
  <c r="K326" i="1"/>
  <c r="J326" i="1"/>
  <c r="I326" i="1"/>
  <c r="H326" i="1"/>
  <c r="S325" i="1"/>
  <c r="K324" i="1"/>
  <c r="J324" i="1"/>
  <c r="I324" i="1"/>
  <c r="H324" i="1"/>
  <c r="S322" i="1"/>
  <c r="K321" i="1"/>
  <c r="J321" i="1"/>
  <c r="I321" i="1"/>
  <c r="H321" i="1"/>
  <c r="S320" i="1"/>
  <c r="S319" i="1"/>
  <c r="K318" i="1"/>
  <c r="J318" i="1"/>
  <c r="I318" i="1"/>
  <c r="H318" i="1"/>
  <c r="S317" i="1"/>
  <c r="K316" i="1"/>
  <c r="J316" i="1"/>
  <c r="I316" i="1"/>
  <c r="H316" i="1"/>
  <c r="S315" i="1"/>
  <c r="N80" i="3" l="1"/>
  <c r="N79" i="3" s="1"/>
  <c r="M79" i="3"/>
  <c r="J314" i="1"/>
  <c r="J313" i="1" s="1"/>
  <c r="K314" i="1"/>
  <c r="I314" i="1"/>
  <c r="I313" i="1" s="1"/>
  <c r="H314" i="1"/>
  <c r="M76" i="3" l="1"/>
  <c r="H313" i="1"/>
  <c r="C76" i="3"/>
  <c r="C75" i="3" s="1"/>
  <c r="C74" i="3" s="1"/>
  <c r="K313" i="1"/>
  <c r="D76" i="3"/>
  <c r="D75" i="3" s="1"/>
  <c r="D74" i="3" s="1"/>
  <c r="K312" i="1"/>
  <c r="J312" i="1"/>
  <c r="I312" i="1"/>
  <c r="H312" i="1"/>
  <c r="S311" i="1"/>
  <c r="S310" i="1"/>
  <c r="S309" i="1"/>
  <c r="K308" i="1"/>
  <c r="J308" i="1"/>
  <c r="I308" i="1"/>
  <c r="H308" i="1"/>
  <c r="S307" i="1"/>
  <c r="S306" i="1"/>
  <c r="S305" i="1"/>
  <c r="K304" i="1"/>
  <c r="J304" i="1"/>
  <c r="I304" i="1"/>
  <c r="H304" i="1"/>
  <c r="S303" i="1"/>
  <c r="S302" i="1"/>
  <c r="S301" i="1"/>
  <c r="K300" i="1"/>
  <c r="J300" i="1"/>
  <c r="I300" i="1"/>
  <c r="H300" i="1"/>
  <c r="S299" i="1"/>
  <c r="K298" i="1"/>
  <c r="J298" i="1"/>
  <c r="I298" i="1"/>
  <c r="H298" i="1"/>
  <c r="S297" i="1"/>
  <c r="N76" i="3" l="1"/>
  <c r="M71" i="3"/>
  <c r="J296" i="1"/>
  <c r="I296" i="1"/>
  <c r="K296" i="1"/>
  <c r="D71" i="3" s="1"/>
  <c r="D70" i="3" s="1"/>
  <c r="H296" i="1"/>
  <c r="C71" i="3" s="1"/>
  <c r="C70" i="3" s="1"/>
  <c r="K295" i="1"/>
  <c r="I295" i="1"/>
  <c r="H295" i="1"/>
  <c r="K293" i="1"/>
  <c r="I293" i="1"/>
  <c r="H293" i="1"/>
  <c r="K288" i="1"/>
  <c r="I288" i="1"/>
  <c r="H288" i="1"/>
  <c r="K286" i="1"/>
  <c r="I286" i="1"/>
  <c r="H286" i="1"/>
  <c r="M59" i="3"/>
  <c r="K276" i="1"/>
  <c r="K274" i="1" s="1"/>
  <c r="D59" i="3" s="1"/>
  <c r="D58" i="3" s="1"/>
  <c r="J276" i="1"/>
  <c r="J274" i="1" s="1"/>
  <c r="I276" i="1"/>
  <c r="I274" i="1" s="1"/>
  <c r="H276" i="1"/>
  <c r="H274" i="1" s="1"/>
  <c r="C59" i="3" s="1"/>
  <c r="C58" i="3" s="1"/>
  <c r="N71" i="3" l="1"/>
  <c r="N59" i="3"/>
  <c r="I281" i="1"/>
  <c r="H281" i="1"/>
  <c r="C67" i="3" s="1"/>
  <c r="C66" i="3" s="1"/>
  <c r="M67" i="3"/>
  <c r="K281" i="1"/>
  <c r="D67" i="3" s="1"/>
  <c r="D66" i="3" s="1"/>
  <c r="M47" i="3"/>
  <c r="K259" i="1"/>
  <c r="K257" i="1" s="1"/>
  <c r="D47" i="3" s="1"/>
  <c r="D46" i="3" s="1"/>
  <c r="J259" i="1"/>
  <c r="J257" i="1" s="1"/>
  <c r="I259" i="1"/>
  <c r="I257" i="1" s="1"/>
  <c r="H259" i="1"/>
  <c r="H257" i="1" s="1"/>
  <c r="S258" i="1"/>
  <c r="C47" i="3" l="1"/>
  <c r="C46" i="3" s="1"/>
  <c r="H106" i="1"/>
  <c r="N47" i="3"/>
  <c r="N67" i="3"/>
  <c r="J106" i="1" l="1"/>
  <c r="I106" i="1"/>
  <c r="M43" i="3"/>
  <c r="C43" i="3" l="1"/>
  <c r="C42" i="3" s="1"/>
  <c r="D43" i="3"/>
  <c r="D42" i="3" s="1"/>
  <c r="K106" i="1"/>
  <c r="N43" i="3"/>
  <c r="N42" i="3" s="1"/>
  <c r="M42" i="3"/>
  <c r="S108" i="1"/>
  <c r="D35" i="3" l="1"/>
  <c r="D34" i="3" s="1"/>
  <c r="D33" i="3" s="1"/>
  <c r="C35" i="3"/>
  <c r="C34" i="3" s="1"/>
  <c r="C33" i="3" s="1"/>
  <c r="M35" i="3"/>
  <c r="N35" i="3" l="1"/>
  <c r="N34" i="3" s="1"/>
  <c r="M34" i="3"/>
  <c r="C13" i="3" l="1"/>
  <c r="C8" i="3" s="1"/>
  <c r="D13" i="3" l="1"/>
  <c r="D8" i="3" s="1"/>
  <c r="M13" i="3"/>
  <c r="M8" i="3" s="1"/>
  <c r="H11" i="1"/>
  <c r="J11" i="1"/>
  <c r="N13" i="3" l="1"/>
  <c r="N8" i="3" s="1"/>
  <c r="K11" i="1"/>
  <c r="I11" i="1"/>
  <c r="M94" i="3" l="1"/>
  <c r="N94" i="3" s="1"/>
  <c r="N91" i="3" s="1"/>
  <c r="M86" i="3"/>
  <c r="N86" i="3" s="1"/>
  <c r="N83" i="3" s="1"/>
  <c r="M171" i="3"/>
  <c r="N171" i="3" s="1"/>
  <c r="N168" i="3" s="1"/>
  <c r="M91" i="3" l="1"/>
  <c r="M168" i="3"/>
  <c r="M69" i="3"/>
  <c r="M83" i="3"/>
  <c r="I2513" i="1"/>
  <c r="I2080" i="1"/>
  <c r="I2079" i="1" s="1"/>
  <c r="J2513" i="1"/>
  <c r="H2063" i="1"/>
  <c r="C159" i="3"/>
  <c r="C156" i="3" s="1"/>
  <c r="K2063" i="1"/>
  <c r="M133" i="3"/>
  <c r="N133" i="3" s="1"/>
  <c r="N130" i="3" s="1"/>
  <c r="D133" i="3"/>
  <c r="D130" i="3" s="1"/>
  <c r="H2513" i="1"/>
  <c r="C163" i="3"/>
  <c r="C160" i="3" s="1"/>
  <c r="C133" i="3"/>
  <c r="C130" i="3" s="1"/>
  <c r="H2080" i="1"/>
  <c r="C137" i="3"/>
  <c r="C134" i="3" s="1"/>
  <c r="J2509" i="1"/>
  <c r="J2511" i="1"/>
  <c r="D15" i="3"/>
  <c r="D12" i="3" s="1"/>
  <c r="D11" i="3" s="1"/>
  <c r="K1803" i="1"/>
  <c r="K1818" i="1"/>
  <c r="D28" i="3" s="1"/>
  <c r="D25" i="3" s="1"/>
  <c r="K1805" i="1"/>
  <c r="H2142" i="1"/>
  <c r="H2144" i="1"/>
  <c r="I2063" i="1"/>
  <c r="I1803" i="1"/>
  <c r="D137" i="3"/>
  <c r="D134" i="3" s="1"/>
  <c r="I2138" i="1"/>
  <c r="D124" i="3"/>
  <c r="D121" i="3" s="1"/>
  <c r="K2155" i="1"/>
  <c r="D141" i="3" s="1"/>
  <c r="D138" i="3" s="1"/>
  <c r="H1803" i="1"/>
  <c r="M15" i="3"/>
  <c r="J2063" i="1"/>
  <c r="J1818" i="1"/>
  <c r="H1818" i="1"/>
  <c r="C28" i="3" s="1"/>
  <c r="C25" i="3" s="1"/>
  <c r="H1805" i="1"/>
  <c r="C15" i="3"/>
  <c r="C12" i="3" s="1"/>
  <c r="C11" i="3" s="1"/>
  <c r="M61" i="3"/>
  <c r="M58" i="3" s="1"/>
  <c r="M159" i="3"/>
  <c r="M156" i="3" s="1"/>
  <c r="K2080" i="1"/>
  <c r="K2135" i="1"/>
  <c r="K2141" i="1"/>
  <c r="K2138" i="1"/>
  <c r="D129" i="3"/>
  <c r="D126" i="3" s="1"/>
  <c r="C124" i="3"/>
  <c r="C121" i="3" s="1"/>
  <c r="M124" i="3"/>
  <c r="M121" i="3" s="1"/>
  <c r="I2509" i="1"/>
  <c r="I2511" i="1"/>
  <c r="M163" i="3"/>
  <c r="N163" i="3" s="1"/>
  <c r="N160" i="3" s="1"/>
  <c r="I2144" i="1"/>
  <c r="I2142" i="1"/>
  <c r="H2138" i="1"/>
  <c r="C129" i="3"/>
  <c r="C126" i="3" s="1"/>
  <c r="K2513" i="1"/>
  <c r="D163" i="3"/>
  <c r="D160" i="3" s="1"/>
  <c r="M129" i="3"/>
  <c r="M126" i="3" s="1"/>
  <c r="M28" i="3"/>
  <c r="D159" i="3"/>
  <c r="D156" i="3" s="1"/>
  <c r="I1818" i="1"/>
  <c r="I1805" i="1"/>
  <c r="I2155" i="1"/>
  <c r="M141" i="3"/>
  <c r="H2155" i="1"/>
  <c r="C141" i="3" s="1"/>
  <c r="C138" i="3" s="1"/>
  <c r="H2511" i="1"/>
  <c r="H2509" i="1"/>
  <c r="K2509" i="1"/>
  <c r="K2511" i="1"/>
  <c r="J2144" i="1"/>
  <c r="J2142" i="1"/>
  <c r="J2132" i="1"/>
  <c r="J2155" i="1"/>
  <c r="K2142" i="1"/>
  <c r="D120" i="3" s="1"/>
  <c r="D117" i="3" s="1"/>
  <c r="K2144" i="1"/>
  <c r="I2135" i="1"/>
  <c r="I2141" i="1"/>
  <c r="H2135" i="1"/>
  <c r="H2141" i="1"/>
  <c r="K2507" i="1" l="1"/>
  <c r="K2486" i="1" s="1"/>
  <c r="H2132" i="1"/>
  <c r="C116" i="3" s="1"/>
  <c r="C113" i="3" s="1"/>
  <c r="J2507" i="1"/>
  <c r="J2486" i="1" s="1"/>
  <c r="I2132" i="1"/>
  <c r="M49" i="3"/>
  <c r="N49" i="3" s="1"/>
  <c r="N46" i="3" s="1"/>
  <c r="I2507" i="1"/>
  <c r="I2486" i="1" s="1"/>
  <c r="N61" i="3"/>
  <c r="N58" i="3" s="1"/>
  <c r="H2507" i="1"/>
  <c r="H2486" i="1" s="1"/>
  <c r="D155" i="3"/>
  <c r="N124" i="3"/>
  <c r="N121" i="3" s="1"/>
  <c r="N159" i="3"/>
  <c r="N156" i="3" s="1"/>
  <c r="M116" i="3"/>
  <c r="M113" i="3" s="1"/>
  <c r="K2132" i="1"/>
  <c r="D116" i="3" s="1"/>
  <c r="D113" i="3" s="1"/>
  <c r="D104" i="3" s="1"/>
  <c r="C125" i="3"/>
  <c r="D125" i="3"/>
  <c r="C155" i="3"/>
  <c r="N141" i="3"/>
  <c r="N138" i="3" s="1"/>
  <c r="M138" i="3"/>
  <c r="M160" i="3"/>
  <c r="M41" i="3"/>
  <c r="N69" i="3"/>
  <c r="N66" i="3" s="1"/>
  <c r="M66" i="3"/>
  <c r="N129" i="3"/>
  <c r="N126" i="3" s="1"/>
  <c r="K2079" i="1"/>
  <c r="D99" i="3"/>
  <c r="D96" i="3" s="1"/>
  <c r="D95" i="3" s="1"/>
  <c r="C99" i="3"/>
  <c r="C96" i="3" s="1"/>
  <c r="C95" i="3" s="1"/>
  <c r="H2079" i="1"/>
  <c r="N15" i="3"/>
  <c r="M130" i="3"/>
  <c r="N28" i="3"/>
  <c r="N25" i="3" s="1"/>
  <c r="M25" i="3"/>
  <c r="M12" i="3"/>
  <c r="M11" i="3" s="1"/>
  <c r="M99" i="3"/>
  <c r="M154" i="3" l="1"/>
  <c r="N154" i="3" s="1"/>
  <c r="N151" i="3" s="1"/>
  <c r="N142" i="3" s="1"/>
  <c r="D154" i="3"/>
  <c r="D151" i="3" s="1"/>
  <c r="D142" i="3" s="1"/>
  <c r="C154" i="3"/>
  <c r="C151" i="3" s="1"/>
  <c r="C142" i="3" s="1"/>
  <c r="N116" i="3"/>
  <c r="N113" i="3" s="1"/>
  <c r="K2127" i="1"/>
  <c r="M46" i="3"/>
  <c r="N99" i="3"/>
  <c r="N96" i="3" s="1"/>
  <c r="N95" i="3" s="1"/>
  <c r="M96" i="3"/>
  <c r="M95" i="3" s="1"/>
  <c r="N41" i="3"/>
  <c r="N38" i="3" s="1"/>
  <c r="M38" i="3"/>
  <c r="N12" i="3"/>
  <c r="N11" i="3" s="1"/>
  <c r="M65" i="3"/>
  <c r="N65" i="3" s="1"/>
  <c r="N62" i="3" s="1"/>
  <c r="M73" i="3"/>
  <c r="M70" i="3" s="1"/>
  <c r="M120" i="3"/>
  <c r="M137" i="3"/>
  <c r="N137" i="3" s="1"/>
  <c r="N134" i="3" s="1"/>
  <c r="N125" i="3" s="1"/>
  <c r="M24" i="3"/>
  <c r="N24" i="3" s="1"/>
  <c r="M175" i="3"/>
  <c r="N175" i="3" s="1"/>
  <c r="N172" i="3" s="1"/>
  <c r="M184" i="3"/>
  <c r="M181" i="3" s="1"/>
  <c r="M188" i="3"/>
  <c r="N188" i="3" s="1"/>
  <c r="N185" i="3" s="1"/>
  <c r="H2130" i="1"/>
  <c r="H2128" i="1" s="1"/>
  <c r="H2541" i="1"/>
  <c r="H2539" i="1" s="1"/>
  <c r="H2535" i="1" s="1"/>
  <c r="K2541" i="1"/>
  <c r="K2539" i="1" s="1"/>
  <c r="D184" i="3" s="1"/>
  <c r="J2055" i="1"/>
  <c r="J2053" i="1" s="1"/>
  <c r="J1882" i="1" s="1"/>
  <c r="J2130" i="1"/>
  <c r="J2128" i="1" s="1"/>
  <c r="J2127" i="1" s="1"/>
  <c r="J2532" i="1"/>
  <c r="J2541" i="1"/>
  <c r="J2539" i="1" s="1"/>
  <c r="J2535" i="1" s="1"/>
  <c r="D188" i="3"/>
  <c r="D185" i="3" s="1"/>
  <c r="I2055" i="1"/>
  <c r="I2053" i="1" s="1"/>
  <c r="I1882" i="1" s="1"/>
  <c r="I2130" i="1"/>
  <c r="I2128" i="1" s="1"/>
  <c r="I2127" i="1" s="1"/>
  <c r="I2541" i="1"/>
  <c r="I2539" i="1" s="1"/>
  <c r="I2535" i="1" s="1"/>
  <c r="C120" i="3"/>
  <c r="C117" i="3" s="1"/>
  <c r="C188" i="3"/>
  <c r="C185" i="3" s="1"/>
  <c r="J2528" i="1" l="1"/>
  <c r="J2514" i="1" s="1"/>
  <c r="J1802" i="1" s="1"/>
  <c r="J9" i="1" s="1"/>
  <c r="M151" i="3"/>
  <c r="M142" i="3" s="1"/>
  <c r="M21" i="3"/>
  <c r="M16" i="3" s="1"/>
  <c r="C184" i="3"/>
  <c r="C181" i="3" s="1"/>
  <c r="C176" i="3" s="1"/>
  <c r="M172" i="3"/>
  <c r="M185" i="3"/>
  <c r="M134" i="3"/>
  <c r="M125" i="3" s="1"/>
  <c r="I1802" i="1"/>
  <c r="I9" i="1" s="1"/>
  <c r="M117" i="3"/>
  <c r="N120" i="3"/>
  <c r="N117" i="3" s="1"/>
  <c r="D181" i="3"/>
  <c r="D176" i="3" s="1"/>
  <c r="D10" i="3"/>
  <c r="D7" i="3" s="1"/>
  <c r="H2127" i="1"/>
  <c r="H1802" i="1" s="1"/>
  <c r="H9" i="1" s="1"/>
  <c r="C108" i="3"/>
  <c r="M167" i="3"/>
  <c r="M57" i="3"/>
  <c r="M180" i="3"/>
  <c r="M108" i="3"/>
  <c r="N21" i="3"/>
  <c r="N16" i="3" s="1"/>
  <c r="K2535" i="1"/>
  <c r="K1802" i="1" s="1"/>
  <c r="K9" i="1" s="1"/>
  <c r="N184" i="3"/>
  <c r="N181" i="3" s="1"/>
  <c r="M78" i="3"/>
  <c r="M62" i="3"/>
  <c r="N73" i="3"/>
  <c r="N70" i="3" s="1"/>
  <c r="O9" i="1" l="1"/>
  <c r="P9" i="1"/>
  <c r="N9" i="1"/>
  <c r="Q9" i="1"/>
  <c r="N180" i="3"/>
  <c r="N177" i="3" s="1"/>
  <c r="N176" i="3" s="1"/>
  <c r="M177" i="3"/>
  <c r="M176" i="3" s="1"/>
  <c r="M164" i="3"/>
  <c r="M155" i="3" s="1"/>
  <c r="N167" i="3"/>
  <c r="N164" i="3" s="1"/>
  <c r="N155" i="3" s="1"/>
  <c r="N78" i="3"/>
  <c r="N75" i="3" s="1"/>
  <c r="N74" i="3" s="1"/>
  <c r="M75" i="3"/>
  <c r="M74" i="3" s="1"/>
  <c r="M9" i="1"/>
  <c r="C105" i="3"/>
  <c r="C104" i="3" s="1"/>
  <c r="C10" i="3"/>
  <c r="C7" i="3" s="1"/>
  <c r="M105" i="3"/>
  <c r="M104" i="3" s="1"/>
  <c r="N108" i="3"/>
  <c r="N105" i="3" s="1"/>
  <c r="N104" i="3" s="1"/>
  <c r="M10" i="3"/>
  <c r="M7" i="3" s="1"/>
  <c r="N57" i="3"/>
  <c r="M54" i="3"/>
  <c r="M33" i="3" s="1"/>
  <c r="N54" i="3" l="1"/>
  <c r="N33" i="3" s="1"/>
  <c r="N10" i="3"/>
  <c r="N7" i="3" s="1"/>
  <c r="R11" i="1" l="1"/>
  <c r="R9" i="1" s="1"/>
  <c r="R248" i="1"/>
  <c r="R254" i="1"/>
  <c r="R256" i="1"/>
</calcChain>
</file>

<file path=xl/comments1.xml><?xml version="1.0" encoding="utf-8"?>
<comments xmlns="http://schemas.openxmlformats.org/spreadsheetml/2006/main">
  <authors>
    <author>Автор</author>
  </authors>
  <commentList>
    <comment ref="L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в 2019</t>
        </r>
      </text>
    </comment>
    <comment ref="L1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в 2019 году</t>
        </r>
      </text>
    </comment>
    <comment ref="L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в 2019
</t>
        </r>
      </text>
    </comment>
    <comment ref="L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в 2019</t>
        </r>
      </text>
    </comment>
    <comment ref="L1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в 2019</t>
        </r>
      </text>
    </comment>
    <comment ref="L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в 2019</t>
        </r>
      </text>
    </comment>
    <comment ref="L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в 2019</t>
        </r>
      </text>
    </comment>
    <comment ref="L1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в 2019</t>
        </r>
      </text>
    </comment>
    <comment ref="L1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ВДИС ЭС в 2021 году</t>
        </r>
      </text>
    </comment>
    <comment ref="L1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ВДИС ЭС в 2021 году</t>
        </r>
      </text>
    </comment>
    <comment ref="L1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ВДИС ЭС в 2021 году</t>
        </r>
      </text>
    </comment>
    <comment ref="L1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ВДИС ЭС в 2021 году</t>
        </r>
      </text>
    </comment>
    <comment ref="L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гвс в 2019</t>
        </r>
      </text>
    </comment>
    <comment ref="L1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хвс в 2019г</t>
        </r>
      </text>
    </comment>
    <comment ref="L17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во в 2019г</t>
        </r>
      </text>
    </comment>
    <comment ref="L1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проект крыши выполнен в 2019 году</t>
        </r>
      </text>
    </comment>
    <comment ref="L1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проект в 2019 г</t>
        </r>
      </text>
    </comment>
    <comment ref="L1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проект в 2019</t>
        </r>
      </text>
    </comment>
    <comment ref="L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проект в 2019</t>
        </r>
      </text>
    </comment>
    <comment ref="L1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проект в 2019 году</t>
        </r>
      </text>
    </comment>
    <comment ref="L2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проект в 2019 году</t>
        </r>
      </text>
    </comment>
    <comment ref="F3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применительно взят код 29.21</t>
        </r>
      </text>
    </comment>
    <comment ref="L10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в 2019</t>
        </r>
      </text>
    </comment>
    <comment ref="L10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ВДИС ЭС в 2021 году</t>
        </r>
      </text>
    </comment>
    <comment ref="L10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ВДИС ЭС в 2021 году</t>
        </r>
      </text>
    </comment>
    <comment ref="L10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ремонт ВДИС ЭС в 2021 году</t>
        </r>
      </text>
    </comment>
    <comment ref="L1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э/э псд в 2019г</t>
        </r>
      </text>
    </comment>
    <comment ref="L1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гвс в 2016г</t>
        </r>
      </text>
    </comment>
    <comment ref="L1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проект в 2019 году</t>
        </r>
      </text>
    </comment>
    <comment ref="L18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псд в 2020г
</t>
        </r>
      </text>
    </comment>
    <comment ref="L19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э/э псд в 2019г</t>
        </r>
      </text>
    </comment>
  </commentList>
</comments>
</file>

<file path=xl/sharedStrings.xml><?xml version="1.0" encoding="utf-8"?>
<sst xmlns="http://schemas.openxmlformats.org/spreadsheetml/2006/main" count="18962" uniqueCount="1156">
  <si>
    <t>№ п/п</t>
  </si>
  <si>
    <t>Адрес МКД</t>
  </si>
  <si>
    <t>Количество этажей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</si>
  <si>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</si>
  <si>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</si>
  <si>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</si>
  <si>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</si>
  <si>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</si>
  <si>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всего:</t>
  </si>
  <si>
    <t>в том числе:</t>
  </si>
  <si>
    <t xml:space="preserve">за счет средств краевого бюджета </t>
  </si>
  <si>
    <t>за счет средств местного бюджета</t>
  </si>
  <si>
    <t>за счет средств собственников помещений в МКД</t>
  </si>
  <si>
    <t>иные источники</t>
  </si>
  <si>
    <t>кв.м</t>
  </si>
  <si>
    <t>чел.</t>
  </si>
  <si>
    <t>руб.</t>
  </si>
  <si>
    <t>руб./кв.м</t>
  </si>
  <si>
    <t>Х</t>
  </si>
  <si>
    <t>ед.</t>
  </si>
  <si>
    <t>кв.м.</t>
  </si>
  <si>
    <t>Планируемый год проведения капитального ремонта</t>
  </si>
  <si>
    <t>Общая площадь МКД, всего</t>
  </si>
  <si>
    <t>Количество МКД</t>
  </si>
  <si>
    <t>Код многоквартирного дома</t>
  </si>
  <si>
    <t>Способ формирования фонда капитального ремонта (РО - счет регионального оператора, СС- специальный счет)</t>
  </si>
  <si>
    <t>Cтоимость работ</t>
  </si>
  <si>
    <t>Год постройки</t>
  </si>
  <si>
    <t>стоимость услуг и (или) работ по капитальному ремонту</t>
  </si>
  <si>
    <t>Вид работ по капитальному ремонту общего имущества многоквартирного дома</t>
  </si>
  <si>
    <t xml:space="preserve">Год завершения последнего капитального ремонта </t>
  </si>
  <si>
    <t>Итого по многоквартирному дому:</t>
  </si>
  <si>
    <t>Общая площадь крыши</t>
  </si>
  <si>
    <t>1.1</t>
  </si>
  <si>
    <t>ремонт ВДИС ХВС</t>
  </si>
  <si>
    <t>2020 год</t>
  </si>
  <si>
    <t>ремонт ВДИС теплоснабжения</t>
  </si>
  <si>
    <t>разработка ПСД ВДИС водоотведения</t>
  </si>
  <si>
    <t>2021 год</t>
  </si>
  <si>
    <t>2022 год</t>
  </si>
  <si>
    <t>РО</t>
  </si>
  <si>
    <t>ремонт ВДИС водоотведения</t>
  </si>
  <si>
    <t>29.23</t>
  </si>
  <si>
    <t>1</t>
  </si>
  <si>
    <t>1.1.1</t>
  </si>
  <si>
    <t>1.1.2</t>
  </si>
  <si>
    <t>1.1.3</t>
  </si>
  <si>
    <t>23.25</t>
  </si>
  <si>
    <t>ремонт ВДИС ГВС</t>
  </si>
  <si>
    <t>ремонт крыши</t>
  </si>
  <si>
    <t>29.25</t>
  </si>
  <si>
    <t>рп. Вулканный, ул. Центральная, д. 11</t>
  </si>
  <si>
    <t>22.03</t>
  </si>
  <si>
    <t>г. Елизово, пер. Тимирязевский, д. 4</t>
  </si>
  <si>
    <t>13.02</t>
  </si>
  <si>
    <t>Ремонт крыши</t>
  </si>
  <si>
    <t>Ремонт ВДИС водоотведения</t>
  </si>
  <si>
    <t>2</t>
  </si>
  <si>
    <t>г. Елизово, пер. Тимирязевский, д. 7А</t>
  </si>
  <si>
    <t>3</t>
  </si>
  <si>
    <t>г. Елизово, ул. Беринга, д. 4</t>
  </si>
  <si>
    <t>4</t>
  </si>
  <si>
    <t>г. Елизово, ул. Завойко, д. 19</t>
  </si>
  <si>
    <t>15.02</t>
  </si>
  <si>
    <t>5</t>
  </si>
  <si>
    <t>г. Елизово, ул. Завойко, д. 40</t>
  </si>
  <si>
    <t>г. Елизово, ул. Красноармейская, д. 2</t>
  </si>
  <si>
    <t>7</t>
  </si>
  <si>
    <t>25.02</t>
  </si>
  <si>
    <t>8</t>
  </si>
  <si>
    <t>г. Елизово, ул. Партизанская, д. 13</t>
  </si>
  <si>
    <t>9</t>
  </si>
  <si>
    <t>г. Елизово, ул. Попова, д. 22А</t>
  </si>
  <si>
    <t>10</t>
  </si>
  <si>
    <t>г. Елизово, ул. Рябикова, д. 1</t>
  </si>
  <si>
    <t>г. Елизово, ул. Рябикова, д. 61</t>
  </si>
  <si>
    <t>12</t>
  </si>
  <si>
    <t>г. Елизово, ул. Спортивная, д. 12</t>
  </si>
  <si>
    <t>г. Елизово, ул. Уральская, д. 3</t>
  </si>
  <si>
    <t>г. Елизово, ул. Уральская, д. 13</t>
  </si>
  <si>
    <t>г. Елизово, ул. Школьная, д. 1Б</t>
  </si>
  <si>
    <t>с. Коряки, ул. Геологов, д 4</t>
  </si>
  <si>
    <t>29.03</t>
  </si>
  <si>
    <t>ремонт фасада</t>
  </si>
  <si>
    <t>23.03</t>
  </si>
  <si>
    <t>п. Зелёный, ул. Юбилейная, д. 2</t>
  </si>
  <si>
    <t>23.04</t>
  </si>
  <si>
    <t>разработка ПСД ВДИС теплоснабжения</t>
  </si>
  <si>
    <t>п. Зелёный, ул. Юбилейная, д. 12</t>
  </si>
  <si>
    <t>20.04</t>
  </si>
  <si>
    <t>13.06</t>
  </si>
  <si>
    <t>23.02</t>
  </si>
  <si>
    <t>21.02</t>
  </si>
  <si>
    <t>разработка ПСД ремонта крыши</t>
  </si>
  <si>
    <t>разработка ПСД ВДИС ХВС</t>
  </si>
  <si>
    <t>ремонт ВДИС электроснабжения</t>
  </si>
  <si>
    <t>разработка ПСД ВДИС электроснабжения</t>
  </si>
  <si>
    <t>29.2</t>
  </si>
  <si>
    <t>31.12.2020</t>
  </si>
  <si>
    <t>20.03</t>
  </si>
  <si>
    <t>13.03</t>
  </si>
  <si>
    <t>п. Кеткино, ул. Зелёная, д. 10</t>
  </si>
  <si>
    <t>п. Раздольный, пер. Рабочий, д. 6</t>
  </si>
  <si>
    <t>п. Раздольный, ул. 60 лет Октября, д. 4</t>
  </si>
  <si>
    <t>п. Раздольный, ул. Лесная, д. 8</t>
  </si>
  <si>
    <t>п. Раздольный, ул. Лесная, д. 10</t>
  </si>
  <si>
    <t>п. Пионерский, ул. Н.Коляды, д. 20</t>
  </si>
  <si>
    <t>п. Пионерский, ул. Н.Коляды, д. 22</t>
  </si>
  <si>
    <t>п. Пионерский, ул. В.Бонивура, д. 2</t>
  </si>
  <si>
    <t>п. Светлый, ул. Луговая, д. 24</t>
  </si>
  <si>
    <t>29.22</t>
  </si>
  <si>
    <t>разработка ПСД фасада</t>
  </si>
  <si>
    <t>разработка ПСД фундамента</t>
  </si>
  <si>
    <t>с. Мильково, ул. Лазо, д. 66</t>
  </si>
  <si>
    <t>22.08</t>
  </si>
  <si>
    <t>с. Мильково, ул. Лазо, д. 66Б</t>
  </si>
  <si>
    <t>с. Мильково, ул. Лазо, д. 68</t>
  </si>
  <si>
    <t>с. Мильково, ул. Лазо, д. 70</t>
  </si>
  <si>
    <t>с. Мильково, ул. Лазо, д. 72</t>
  </si>
  <si>
    <t>с. Мильково, ул. Юбилейная, д. 1а</t>
  </si>
  <si>
    <t>с. Апука, ул. Морская, д. 3</t>
  </si>
  <si>
    <t>29.21</t>
  </si>
  <si>
    <t xml:space="preserve">ремонт крыши </t>
  </si>
  <si>
    <t>с. Апука, ул. Речная, д. 14</t>
  </si>
  <si>
    <t xml:space="preserve">ремонт ВДИС водоотведения </t>
  </si>
  <si>
    <t>29.18</t>
  </si>
  <si>
    <t>с. Соболево, пер. Центральный, д. 5</t>
  </si>
  <si>
    <t>с. Соболево, ул. Набережная, д. 24</t>
  </si>
  <si>
    <t>с. Соболево, ул. Советская, д. 43</t>
  </si>
  <si>
    <t>с. Соболево, ул. Строительная, д. 5</t>
  </si>
  <si>
    <t>29.24</t>
  </si>
  <si>
    <t>Разработка ПСД ВДИС ХВС</t>
  </si>
  <si>
    <t>с. Усть-Хайрюзово, ул. Пер. Связи, д. 10</t>
  </si>
  <si>
    <t>с. Усть-Хайрюзово, ул. Советская, д. 22</t>
  </si>
  <si>
    <t>с. Усть-Хайрюзово, ул. Школьная, д. 25</t>
  </si>
  <si>
    <t>21.14</t>
  </si>
  <si>
    <t xml:space="preserve">ремонт фасада </t>
  </si>
  <si>
    <t>1971</t>
  </si>
  <si>
    <t>22.15</t>
  </si>
  <si>
    <t>13.15</t>
  </si>
  <si>
    <t>10.15</t>
  </si>
  <si>
    <t>29.12</t>
  </si>
  <si>
    <t xml:space="preserve">ремонт ВДИС ХВС </t>
  </si>
  <si>
    <t xml:space="preserve">ремонт ВДИС теплоснабжения </t>
  </si>
  <si>
    <t>22.12</t>
  </si>
  <si>
    <t xml:space="preserve">разработка ПСД ВДИС ХВС </t>
  </si>
  <si>
    <t>п. Ключи, ул. Школьная, д. 12</t>
  </si>
  <si>
    <t>п. Ключи, ул. Северная, д. 8</t>
  </si>
  <si>
    <t xml:space="preserve">Итого по Усть-Камчатскому муниципальному району </t>
  </si>
  <si>
    <t>29.11</t>
  </si>
  <si>
    <t>п. Усть-Камчатск, ул. Восточная, д. 4</t>
  </si>
  <si>
    <t>29.13</t>
  </si>
  <si>
    <t>п. Усть-Камчатск, ул. Горького, д. 49</t>
  </si>
  <si>
    <t>п. Усть-Камчатск, ул. Лазо, д. 26</t>
  </si>
  <si>
    <t>п. Усть-Камчатск, ул. Ленина, д. 73</t>
  </si>
  <si>
    <t>п. Усть-Камчатск, ул. Ленина, д. 103</t>
  </si>
  <si>
    <t>Всего по Камчатскому краю за период 2020 -2022 годов</t>
  </si>
  <si>
    <t>Итого по Камчатскому краю за 2020 год</t>
  </si>
  <si>
    <t xml:space="preserve">Итого по Алеутскому муниципальному району </t>
  </si>
  <si>
    <t xml:space="preserve">Итого по городскому округу "посёлок Палана" </t>
  </si>
  <si>
    <t xml:space="preserve">Итого по Елизовскому муниципальному району </t>
  </si>
  <si>
    <t xml:space="preserve">Итого по Вулканному городскому поселению </t>
  </si>
  <si>
    <t xml:space="preserve">Итого по Елизовскому городскому поселению </t>
  </si>
  <si>
    <t xml:space="preserve">Итого по Корякскому сельскому поселению  </t>
  </si>
  <si>
    <t xml:space="preserve">Итого по Начикинскому сельскому поселению </t>
  </si>
  <si>
    <t xml:space="preserve">Итого по Новоавачинскому сельскому поселению </t>
  </si>
  <si>
    <t xml:space="preserve">Итого по Новолесновскому сельскому поселению </t>
  </si>
  <si>
    <t xml:space="preserve">Итого по Пионерскому сельскому поселению </t>
  </si>
  <si>
    <t>Итого по Раздольненскому сельскому поселению</t>
  </si>
  <si>
    <t xml:space="preserve">Итого по Карагинскому муниципальному району </t>
  </si>
  <si>
    <t xml:space="preserve">Итого по городскому поселению "поселок Оссора" </t>
  </si>
  <si>
    <t xml:space="preserve">Итого по сельскому поселению "село Ивашка" </t>
  </si>
  <si>
    <t xml:space="preserve">Итого по сельскому поселению "село Тымлат" </t>
  </si>
  <si>
    <t xml:space="preserve">Итого по Мильковскому муниципальному району </t>
  </si>
  <si>
    <t xml:space="preserve">Итого по Мильковскому сельскому поселению </t>
  </si>
  <si>
    <t xml:space="preserve">Итого по Олюторскому муниципальному району </t>
  </si>
  <si>
    <t xml:space="preserve">Итого по сельскому поселению "село Апука" </t>
  </si>
  <si>
    <t xml:space="preserve">Итого по сельскому поселению "село Тиличики" </t>
  </si>
  <si>
    <t xml:space="preserve">Итого по Пенжинскому муниципальному району </t>
  </si>
  <si>
    <t xml:space="preserve">Итого по сельскому поселению "село Аянка" </t>
  </si>
  <si>
    <t xml:space="preserve">Итого по сельскому поселению "село Каменское" </t>
  </si>
  <si>
    <t xml:space="preserve">Итого по сельскому поселению "село Манилы" </t>
  </si>
  <si>
    <t xml:space="preserve">Итого по Соболевскому муниципальному району </t>
  </si>
  <si>
    <t xml:space="preserve">Итого по Крутогоровскому сельскому поселению </t>
  </si>
  <si>
    <t xml:space="preserve">Итого по Соболевскому сельскому поселению </t>
  </si>
  <si>
    <t>Итого по Устьевому сельскому поселению</t>
  </si>
  <si>
    <t xml:space="preserve">Итого по сельскому поселению "село Тигиль" </t>
  </si>
  <si>
    <t xml:space="preserve">Итого по Апачинскому сельскому поселению </t>
  </si>
  <si>
    <t xml:space="preserve">Итого по Запорожскому сельскому поселению </t>
  </si>
  <si>
    <t>Итого по Кавалерскому сельскому поселению</t>
  </si>
  <si>
    <t xml:space="preserve">Итого по Ключевскому сельскому поселению </t>
  </si>
  <si>
    <t>Итого по Быстринскому муниципальному району</t>
  </si>
  <si>
    <t>Итого по Анавгайскому сельскому поселению</t>
  </si>
  <si>
    <t>Итого по Эссовскому сельскому поселению</t>
  </si>
  <si>
    <t>Итого по Никольскому сельскому поселению</t>
  </si>
  <si>
    <t>2.1</t>
  </si>
  <si>
    <t>2.2</t>
  </si>
  <si>
    <t>Итого по Вилючинскому городскому округу</t>
  </si>
  <si>
    <t>4.1.1</t>
  </si>
  <si>
    <t>4.1.2</t>
  </si>
  <si>
    <t>5.1</t>
  </si>
  <si>
    <t>5.1.1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</si>
  <si>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</si>
  <si>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</si>
  <si>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</si>
  <si>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</si>
  <si>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</si>
  <si>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</si>
  <si>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</si>
  <si>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</si>
  <si>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</si>
  <si>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</si>
  <si>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</si>
  <si>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</si>
  <si>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</si>
  <si>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</si>
  <si>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</si>
  <si>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</si>
  <si>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5.3</t>
  </si>
  <si>
    <t>5.3.1</t>
  </si>
  <si>
    <t>5.3.2</t>
  </si>
  <si>
    <t>5.3.3</t>
  </si>
  <si>
    <t>5.3.4</t>
  </si>
  <si>
    <t>5.4</t>
  </si>
  <si>
    <t>5.4.1</t>
  </si>
  <si>
    <t>Итого по Николаевскому сельскому поселению</t>
  </si>
  <si>
    <t>5.5</t>
  </si>
  <si>
    <t>5.6</t>
  </si>
  <si>
    <t>5.6.1</t>
  </si>
  <si>
    <t>5.6.2</t>
  </si>
  <si>
    <t>5.7</t>
  </si>
  <si>
    <t>5.7.1</t>
  </si>
  <si>
    <t xml:space="preserve">Итого по Паратунскому сельскому поселению </t>
  </si>
  <si>
    <t>5.8</t>
  </si>
  <si>
    <t>5.9</t>
  </si>
  <si>
    <t>5.9.1</t>
  </si>
  <si>
    <t>5.9.2</t>
  </si>
  <si>
    <t>5.9.3</t>
  </si>
  <si>
    <t>5.9.4</t>
  </si>
  <si>
    <t>5.10</t>
  </si>
  <si>
    <t>5.10.1</t>
  </si>
  <si>
    <t>5.10.2</t>
  </si>
  <si>
    <t>5.10.3</t>
  </si>
  <si>
    <t>5.10.4</t>
  </si>
  <si>
    <t>5.10.5</t>
  </si>
  <si>
    <t>6.1</t>
  </si>
  <si>
    <t>6.1.1</t>
  </si>
  <si>
    <t>7.1.1</t>
  </si>
  <si>
    <t>6.1.2</t>
  </si>
  <si>
    <t>6.1.3</t>
  </si>
  <si>
    <t>6.1.4</t>
  </si>
  <si>
    <t>6.1.5</t>
  </si>
  <si>
    <t>6.2</t>
  </si>
  <si>
    <t>6.2.1</t>
  </si>
  <si>
    <t>6.2.2</t>
  </si>
  <si>
    <t>6.3</t>
  </si>
  <si>
    <t>6.3.1</t>
  </si>
  <si>
    <t>28.22</t>
  </si>
  <si>
    <t xml:space="preserve">Итого по сельскому поселению "село Карага" </t>
  </si>
  <si>
    <t>6.3.2</t>
  </si>
  <si>
    <t>6.4</t>
  </si>
  <si>
    <t>6.4.1</t>
  </si>
  <si>
    <t>7.1</t>
  </si>
  <si>
    <t>7.1.2</t>
  </si>
  <si>
    <t>7.1.3</t>
  </si>
  <si>
    <t>7.1.4</t>
  </si>
  <si>
    <t>7.1.5</t>
  </si>
  <si>
    <t>7.1.6</t>
  </si>
  <si>
    <t>8.1</t>
  </si>
  <si>
    <t>8.1.1</t>
  </si>
  <si>
    <t>8.1.2</t>
  </si>
  <si>
    <t xml:space="preserve">Итого по сельскому поселению "село Ачайваям" </t>
  </si>
  <si>
    <t>8.2</t>
  </si>
  <si>
    <t>8.3</t>
  </si>
  <si>
    <t>9.3</t>
  </si>
  <si>
    <t>8.3.1</t>
  </si>
  <si>
    <t>8.3.2</t>
  </si>
  <si>
    <t>Итого по сельскому поселению "село Хаилино"</t>
  </si>
  <si>
    <t>8.4</t>
  </si>
  <si>
    <t>9.1</t>
  </si>
  <si>
    <t>9.1.1</t>
  </si>
  <si>
    <t>9.2</t>
  </si>
  <si>
    <t>11.1</t>
  </si>
  <si>
    <t>11.1.1</t>
  </si>
  <si>
    <t>11.2</t>
  </si>
  <si>
    <t>11.2.1</t>
  </si>
  <si>
    <t>11.2.2</t>
  </si>
  <si>
    <t>11.2.3</t>
  </si>
  <si>
    <t>11.2.4</t>
  </si>
  <si>
    <t>11.2.5</t>
  </si>
  <si>
    <t>11.3</t>
  </si>
  <si>
    <t>11.3.1</t>
  </si>
  <si>
    <t>11.3.2</t>
  </si>
  <si>
    <t>12.1</t>
  </si>
  <si>
    <t>12.1.1</t>
  </si>
  <si>
    <t>12.2</t>
  </si>
  <si>
    <t>12.2.1</t>
  </si>
  <si>
    <t>12.2.2</t>
  </si>
  <si>
    <t>12.2.3</t>
  </si>
  <si>
    <t>12.2.4</t>
  </si>
  <si>
    <t>12.2.5</t>
  </si>
  <si>
    <t>12.2.6</t>
  </si>
  <si>
    <t>12.2.7</t>
  </si>
  <si>
    <t>12.3</t>
  </si>
  <si>
    <t>12.3.1</t>
  </si>
  <si>
    <t>12.3.2</t>
  </si>
  <si>
    <t>12.3.3</t>
  </si>
  <si>
    <t>12.3.4</t>
  </si>
  <si>
    <t>13.1</t>
  </si>
  <si>
    <t>13.6</t>
  </si>
  <si>
    <t>13.1.1</t>
  </si>
  <si>
    <t>13.2</t>
  </si>
  <si>
    <t>13.5</t>
  </si>
  <si>
    <t>13.2.1</t>
  </si>
  <si>
    <t>13.2.2</t>
  </si>
  <si>
    <t>Итого по Озерновскому городскому поселению</t>
  </si>
  <si>
    <t>Итого по Октябрьскому городскому поселению</t>
  </si>
  <si>
    <t>13.3</t>
  </si>
  <si>
    <t>13.4</t>
  </si>
  <si>
    <t>Итого по Усть-Большерецкому сельскому поселению</t>
  </si>
  <si>
    <t>13.6.1</t>
  </si>
  <si>
    <t>13.6.2</t>
  </si>
  <si>
    <t>14.1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</si>
  <si>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</si>
  <si>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</si>
  <si>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</si>
  <si>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</si>
  <si>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</si>
  <si>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</si>
  <si>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</si>
  <si>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</si>
  <si>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</si>
  <si>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</si>
  <si>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</si>
  <si>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Итого по Козыревскому сельскому поселению</t>
  </si>
  <si>
    <t>14.2</t>
  </si>
  <si>
    <t>14.2.1</t>
  </si>
  <si>
    <t>14.3</t>
  </si>
  <si>
    <t>14.3.1</t>
  </si>
  <si>
    <t>14.3.2</t>
  </si>
  <si>
    <t>14.3.3</t>
  </si>
  <si>
    <t>14.3.4</t>
  </si>
  <si>
    <t>14.3.5</t>
  </si>
  <si>
    <t>Итого по Тигильскому муниципальному району</t>
  </si>
  <si>
    <t>Итого по Камчатскому краю за 2021 год</t>
  </si>
  <si>
    <t>4.1.3</t>
  </si>
  <si>
    <t>4.1.4</t>
  </si>
  <si>
    <t>рп. Вулканный, ул. Центральная, д. 13</t>
  </si>
  <si>
    <t>г. Елизово, ул. Виталия Кручины, д. 26А</t>
  </si>
  <si>
    <t>Ремонт фасада</t>
  </si>
  <si>
    <t>24.02</t>
  </si>
  <si>
    <t>12.02</t>
  </si>
  <si>
    <t>г. Елизово, ул. Ключевская, д. 3</t>
  </si>
  <si>
    <t>г. Елизово, ул. Уральская, д. 4</t>
  </si>
  <si>
    <t>22.02</t>
  </si>
  <si>
    <t>г. Елизово, ул. Чкалова, д. 16</t>
  </si>
  <si>
    <t>г. Елизово, ул. 40 лет Октября, д. 5</t>
  </si>
  <si>
    <t>г. Елизово, ул. 40 лет Октября, д. 7</t>
  </si>
  <si>
    <t>Итого по Елизовскому городскому поселению</t>
  </si>
  <si>
    <t>5.2.16</t>
  </si>
  <si>
    <t>5.2.17</t>
  </si>
  <si>
    <t>5.2.18</t>
  </si>
  <si>
    <t>5.2.19</t>
  </si>
  <si>
    <t>5.2.20</t>
  </si>
  <si>
    <t>п. Зелёный, ул. Юбилейная, д. 14</t>
  </si>
  <si>
    <t>21.03</t>
  </si>
  <si>
    <t xml:space="preserve">Итого по Корякскому сельскому поселению </t>
  </si>
  <si>
    <t>31.12.2021</t>
  </si>
  <si>
    <t>Итого по Начикинскому сельскому поселению</t>
  </si>
  <si>
    <t>Итого по Новоавачинскому сельскому поселению</t>
  </si>
  <si>
    <t>2018</t>
  </si>
  <si>
    <t>1892,81</t>
  </si>
  <si>
    <t>5.10.6</t>
  </si>
  <si>
    <t>п. Оссора, ул. Строительная, д. 61</t>
  </si>
  <si>
    <t>п. Оссора, ул. Строительная, д. 69</t>
  </si>
  <si>
    <t>п. Оссора, ул. Центральная, д. 24</t>
  </si>
  <si>
    <t>24</t>
  </si>
  <si>
    <t>итого по многоквартирному дому:</t>
  </si>
  <si>
    <t>Итого по сельскому поселению "село Карага"</t>
  </si>
  <si>
    <t>с. Мильково, ул. Кооперативная, д. 11</t>
  </si>
  <si>
    <t>20.08</t>
  </si>
  <si>
    <t>с. Мильково, ул. Ленинская, д. 22</t>
  </si>
  <si>
    <t>21.08</t>
  </si>
  <si>
    <t>с. Мильково, ул. Победы, д. 11</t>
  </si>
  <si>
    <t>23.08</t>
  </si>
  <si>
    <t>с. Мильково, ул. Победы, д. 11А</t>
  </si>
  <si>
    <t>с. Мильково, ул. Пушкина, д. 4</t>
  </si>
  <si>
    <t>с. Мильково, ул. Чубарова, д. 12</t>
  </si>
  <si>
    <t>Итого по Мильковскому сельскому поселению</t>
  </si>
  <si>
    <t>7.1.7</t>
  </si>
  <si>
    <t>7.1.8</t>
  </si>
  <si>
    <t>с. Соболево, ул. Заречная, д. 2а</t>
  </si>
  <si>
    <t>с. Соболево, ул. Заречная, д. 6</t>
  </si>
  <si>
    <t>с. Соболево, ул. Заречная, д. 6а</t>
  </si>
  <si>
    <t xml:space="preserve">разработка ПСД фундамента </t>
  </si>
  <si>
    <t xml:space="preserve">разработка ПСД ремонта крыши </t>
  </si>
  <si>
    <t>Итого по Соболевскому сельскому поселению</t>
  </si>
  <si>
    <t>с. Николаевка, ул. Советская, д. 26</t>
  </si>
  <si>
    <t>с. Николаевка, ул. Советская, д. 29</t>
  </si>
  <si>
    <t>13.04</t>
  </si>
  <si>
    <t>с. Николаевка, ул. Советская, д. 35</t>
  </si>
  <si>
    <t>с. Сосновка, ул. Центральная, д. 13</t>
  </si>
  <si>
    <t>5.5.1</t>
  </si>
  <si>
    <t>5.5.2</t>
  </si>
  <si>
    <t>5.5.3</t>
  </si>
  <si>
    <t>5.5.4</t>
  </si>
  <si>
    <t>с. Сосновка, ул. Центральная, д. 14</t>
  </si>
  <si>
    <t>22.04</t>
  </si>
  <si>
    <t>с. Сосновка, ул. Центральная, д. 11</t>
  </si>
  <si>
    <t>Итого по сельскому поселению "село Тигиль"</t>
  </si>
  <si>
    <t>15.14</t>
  </si>
  <si>
    <t>Итого по Апачинскому сельскому поселению</t>
  </si>
  <si>
    <t>с. Кавалерское, ул. Строительная, д. 6</t>
  </si>
  <si>
    <t xml:space="preserve">разработка ПСД фасада </t>
  </si>
  <si>
    <t>с. Крутоберегово, ул. Аэрофлотская, д. 1</t>
  </si>
  <si>
    <t>15.13</t>
  </si>
  <si>
    <t>п. Усть-Камчатск, ул. Бодрова, д. 25</t>
  </si>
  <si>
    <t>п. Усть-Камчатск, ул. Горького, д. 43</t>
  </si>
  <si>
    <t>п. Усть-Камчатск, ул. Горького, д. 78</t>
  </si>
  <si>
    <t>п. Усть-Камчатск, ул. Лазо, д. 28</t>
  </si>
  <si>
    <t>1969</t>
  </si>
  <si>
    <t>п. Усть-Камчатск, ул. Ленина, д. 66</t>
  </si>
  <si>
    <t>п. Усть-Камчатск, ул. Ленина, д. 69</t>
  </si>
  <si>
    <t>п. Усть-Камчатск, ул. Ленина, д. 75</t>
  </si>
  <si>
    <t>п. Усть-Камчатск, ул. Ленина, д. 77</t>
  </si>
  <si>
    <t>п. Усть-Камчатск, ул. Ленина, д. 79</t>
  </si>
  <si>
    <t>п. Усть-Камчатск, ул. 60 лет Октября, д. 1</t>
  </si>
  <si>
    <t>13.13</t>
  </si>
  <si>
    <t>14.3.6</t>
  </si>
  <si>
    <t>14.3.7</t>
  </si>
  <si>
    <t>14.3.8</t>
  </si>
  <si>
    <t>14.3.9</t>
  </si>
  <si>
    <t>14.3.10</t>
  </si>
  <si>
    <t>14.3.11</t>
  </si>
  <si>
    <t>14.3.12</t>
  </si>
  <si>
    <t>14.3.13</t>
  </si>
  <si>
    <t>14.3.14</t>
  </si>
  <si>
    <t>п. Раздольный, ул. Советская, д. 12</t>
  </si>
  <si>
    <t>п. Раздольный, ул. Советская, д. 10</t>
  </si>
  <si>
    <t>п. Раздольный, ул. Советская, д. 8</t>
  </si>
  <si>
    <t>п. Раздольный, ул. Лесная, д. 4</t>
  </si>
  <si>
    <t>п. Новый ул. Молодежная, д. 13</t>
  </si>
  <si>
    <t>п. Новый ул. Молодежная, д. 17</t>
  </si>
  <si>
    <t>с. Тиличики, пер. Комсомольский, д. 3</t>
  </si>
  <si>
    <t>с. Тиличики, ул. Набережная, д. 28</t>
  </si>
  <si>
    <t xml:space="preserve">с. Ковран, ул. 50 лет Октября, д. 26 </t>
  </si>
  <si>
    <t>с. Запорожье, ул. Центральная, д. 40</t>
  </si>
  <si>
    <t>с. Запорожье, ул. Центральная, д. 42</t>
  </si>
  <si>
    <t>п. Ключи, ул. Северная, д. 4а</t>
  </si>
  <si>
    <t>п. Ключи, ул. Партизанская, д. 20</t>
  </si>
  <si>
    <t>п. Ключи, ул. Кирова, д. 120</t>
  </si>
  <si>
    <t>п. Ключи, ул. Северная, д. 3</t>
  </si>
  <si>
    <t>п. Ключи, ул. Северная, д. 5</t>
  </si>
  <si>
    <t>п. Ключи, ул. Красноармейская, д. 20</t>
  </si>
  <si>
    <t>п. Ключи, ул. Кирова, д. 150</t>
  </si>
  <si>
    <t>п. Ключи, ул. Кирова, д. 148а</t>
  </si>
  <si>
    <t>п. Ключи, ул. Кирова, д. 146а</t>
  </si>
  <si>
    <t>п. Новый ул. Молодежная, д. 19</t>
  </si>
  <si>
    <t>п. Новый ул. Молодежная, д. 15</t>
  </si>
  <si>
    <t xml:space="preserve">с. Ковран, ул. 50 лет Октября, д. 23 </t>
  </si>
  <si>
    <t>п. Ключи, ул. Свободная, д. 9</t>
  </si>
  <si>
    <t>п. Ключи, ул. Красноармейская, д. 20а</t>
  </si>
  <si>
    <t>разработка ПСД ВДИС ГВС</t>
  </si>
  <si>
    <t xml:space="preserve">Итого по сельскому поселению "село Ковран" </t>
  </si>
  <si>
    <t>Итого по Камчатскому краю за 2022 год</t>
  </si>
  <si>
    <t>рп. Вулканный, ул. Центральная, д. 21</t>
  </si>
  <si>
    <t>27.03</t>
  </si>
  <si>
    <t>г. Елизово, ул. Завойко, д. 44</t>
  </si>
  <si>
    <t>г. Елизово, ул. Красноярская, д. 4</t>
  </si>
  <si>
    <t>5.2.21</t>
  </si>
  <si>
    <t>5.2.22</t>
  </si>
  <si>
    <t>5.2.23</t>
  </si>
  <si>
    <t>5.2.24</t>
  </si>
  <si>
    <t>5.2.25</t>
  </si>
  <si>
    <t>г. Елизово, ул. 40 лет Октября, д. 11</t>
  </si>
  <si>
    <t>п. Сокоч, ул. Лесная, д. 3А</t>
  </si>
  <si>
    <t>5.4.2</t>
  </si>
  <si>
    <t>п. Начики, ул. Начики, д. 15</t>
  </si>
  <si>
    <t>5.4.3</t>
  </si>
  <si>
    <t>п. Сокоч, ул. Лесная, д. 1А</t>
  </si>
  <si>
    <t>11.06</t>
  </si>
  <si>
    <t>с. Сосновка, ул. Центральная, д. 17</t>
  </si>
  <si>
    <t>с. Николаевка, ул. Советская, д. 27</t>
  </si>
  <si>
    <t>п. Нагорный, ул. Юбилейная д. 4</t>
  </si>
  <si>
    <t>п. Лесной, ул. Чапаева, д. 14</t>
  </si>
  <si>
    <t>п. Пионерский, ул. Зеленая, д. 7</t>
  </si>
  <si>
    <t>31.12.2022</t>
  </si>
  <si>
    <t>п. Раздольный, ул. 60 лет Октября, д. 7</t>
  </si>
  <si>
    <t>п. Раздольный, ул. Советская, д. 6</t>
  </si>
  <si>
    <t>п. Оссора, ул. Лукашевского, д. 5</t>
  </si>
  <si>
    <t>с. Ивашка, ул. Левченко, д. 31</t>
  </si>
  <si>
    <t>ремонт фундамента</t>
  </si>
  <si>
    <t>с. Карага, ул. Лукашевского, д. 19</t>
  </si>
  <si>
    <t>с. Мильково, пер. Геологический, д. 6</t>
  </si>
  <si>
    <t>с. Мильково, пр. Космонавтов, д. 1</t>
  </si>
  <si>
    <t>25.08</t>
  </si>
  <si>
    <t>с. Мильково, пр. Космонавтов, д. 3</t>
  </si>
  <si>
    <t>с. Мильково, ул. Октябрьская, д. 32</t>
  </si>
  <si>
    <t>с. Мильково, ул. Победы, д. 7</t>
  </si>
  <si>
    <t>с. Мильково, ул. Пушкина, д. 14</t>
  </si>
  <si>
    <t>с. Мильково, ул. Томская, д. 4</t>
  </si>
  <si>
    <t>с. Мильково, ул. Строительная, д. 28</t>
  </si>
  <si>
    <t>с. Тиличики, ул. Школьная, д. 15</t>
  </si>
  <si>
    <t>с. Тиличики, ул. Советская, д. 25</t>
  </si>
  <si>
    <t>8.3.3</t>
  </si>
  <si>
    <t xml:space="preserve">с. Тиличики, ул. Заречная, д. 5  </t>
  </si>
  <si>
    <t>9.3.1</t>
  </si>
  <si>
    <t>29.20</t>
  </si>
  <si>
    <t>с. Соболево, ул. Заречная, д. 4</t>
  </si>
  <si>
    <t>с. Соболево, ул. Заречная, д. 4а</t>
  </si>
  <si>
    <t>с. Соболево, ул. Заречная, д. 8а</t>
  </si>
  <si>
    <t>с. Соболево, ул. Комсомольская, д. 17</t>
  </si>
  <si>
    <t>с. Соболево, ул. Комсомольская, д. 9</t>
  </si>
  <si>
    <t>11.2.6</t>
  </si>
  <si>
    <t>с. Соболево, ул. Комсомольская, д. 9а</t>
  </si>
  <si>
    <t>с. Устьевое, ул. Октябрьская, д. 26</t>
  </si>
  <si>
    <t>с. Устьевое, ул. Набережная, д. 4</t>
  </si>
  <si>
    <t>11.3.3</t>
  </si>
  <si>
    <t>с. Устьевое, ул. Октябрьская, д. 44</t>
  </si>
  <si>
    <t>с. Тигиль, ул. Партизанская, д. 46</t>
  </si>
  <si>
    <t>13.24</t>
  </si>
  <si>
    <t>с. Тигиль, ул. Рябикова, д. 2</t>
  </si>
  <si>
    <t>с. Тигиль, ул. Рябикова, д. 4</t>
  </si>
  <si>
    <t xml:space="preserve">Итого по сельскому поселению "село Усть-Хайрюзово" </t>
  </si>
  <si>
    <t xml:space="preserve">Итого по Усть-Большерецкому муниципальному району </t>
  </si>
  <si>
    <t>с. Апача, ул. Юбилейная, д. 19</t>
  </si>
  <si>
    <t>с. Кавалерское, ул. Строительная, д. 12</t>
  </si>
  <si>
    <t xml:space="preserve">Итого по Усть-Камчатскому сельскому поселению  </t>
  </si>
  <si>
    <t>I квартал</t>
  </si>
  <si>
    <t>II квартал</t>
  </si>
  <si>
    <t>III квартал</t>
  </si>
  <si>
    <t>IV квартал</t>
  </si>
  <si>
    <t>Итого по Камчатскому краю :</t>
  </si>
  <si>
    <t>Алеутский муниципальный район</t>
  </si>
  <si>
    <t>Никольское сельское поселение</t>
  </si>
  <si>
    <t>Быстринский муниципальный район</t>
  </si>
  <si>
    <t>Анавгайское сельское поселение</t>
  </si>
  <si>
    <t>Эссовское сельское поселение</t>
  </si>
  <si>
    <t>Вилючинский городской округ</t>
  </si>
  <si>
    <t xml:space="preserve"> Городской округ "посёлок Палана"</t>
  </si>
  <si>
    <t>Елизовский муниципальный район</t>
  </si>
  <si>
    <t>Вулканное городское поселение</t>
  </si>
  <si>
    <t>Елизовское городское поселение</t>
  </si>
  <si>
    <t>Николаевское сельское поселение</t>
  </si>
  <si>
    <t>Новоавачинское сельское поселение</t>
  </si>
  <si>
    <t>Новолесновское сельское поселение</t>
  </si>
  <si>
    <t>Паратунское сельское поселение</t>
  </si>
  <si>
    <t>Пионерское сельское поселение</t>
  </si>
  <si>
    <t>Раздольненское сельское поселение</t>
  </si>
  <si>
    <t>Начикинское сельское поселение</t>
  </si>
  <si>
    <t>Корякское сельское поселение</t>
  </si>
  <si>
    <t>Карагинский муниципальный район</t>
  </si>
  <si>
    <t>Городское поселение "посёлок Оссора"</t>
  </si>
  <si>
    <t>Сельское поселение "село Ивашка"</t>
  </si>
  <si>
    <t>Сельское поселение "село Карага"</t>
  </si>
  <si>
    <t>Сельское поселение "село Тымлат"</t>
  </si>
  <si>
    <t>Мильковский муниципальный район</t>
  </si>
  <si>
    <t>Атласовское сельское поселение</t>
  </si>
  <si>
    <t>Мильковское сельское поселение</t>
  </si>
  <si>
    <t>Петропавловск-Камчатский городской округ</t>
  </si>
  <si>
    <t>Соболевский муниципальный район</t>
  </si>
  <si>
    <t>Соболевское сельское поселение</t>
  </si>
  <si>
    <t>Устьевое сельское поселение</t>
  </si>
  <si>
    <t>Крутогоровское сельское поселение</t>
  </si>
  <si>
    <t>Тигильский муниципальный район</t>
  </si>
  <si>
    <t>Сельское поселение "село Лесная"</t>
  </si>
  <si>
    <t>Сельское поселение "село Усть-Хайрюзово"</t>
  </si>
  <si>
    <t>Сельское поселение "село Седанка"</t>
  </si>
  <si>
    <t>Сельское поселение "село Ковран"</t>
  </si>
  <si>
    <t>Сельское поселение "село Тигиль"</t>
  </si>
  <si>
    <t>11</t>
  </si>
  <si>
    <t>Усть-Большерецкий муниципальный район</t>
  </si>
  <si>
    <t>Апачинское сельское поселение</t>
  </si>
  <si>
    <t>Кавалерское сельское поселение</t>
  </si>
  <si>
    <t>Усть-Большерецкое сельское поселение</t>
  </si>
  <si>
    <t>Октябрьское городское поселение</t>
  </si>
  <si>
    <t>Озерновское городское поселение</t>
  </si>
  <si>
    <t>Запорожское сельское поселение</t>
  </si>
  <si>
    <t>Усть-Камчатский муниципальный район</t>
  </si>
  <si>
    <t>Ключевское сельское поселение</t>
  </si>
  <si>
    <t>Козыревское сельское поселение</t>
  </si>
  <si>
    <t>Усть-Камчатское сельское поселение</t>
  </si>
  <si>
    <t>13</t>
  </si>
  <si>
    <t>Олюторский муниципальный район</t>
  </si>
  <si>
    <t>Сельское поселение "село Тиличики"</t>
  </si>
  <si>
    <t>Сельское поселение "село Апука"</t>
  </si>
  <si>
    <t>Сельское поселение "село Ачайваям"</t>
  </si>
  <si>
    <t>Сельское поселение "село Средние Пахачи"</t>
  </si>
  <si>
    <t>Сельское поселение "село Хаилино"</t>
  </si>
  <si>
    <t>14</t>
  </si>
  <si>
    <t>Пенжинский муниципальный район</t>
  </si>
  <si>
    <t>Сельское поселение "село Манилы"</t>
  </si>
  <si>
    <t>Сельское поселение "село Аянка"</t>
  </si>
  <si>
    <t>Сельское поселение "село Каменское"</t>
  </si>
  <si>
    <t>Итого по Усть-Камчатскому муниципальному району</t>
  </si>
  <si>
    <t>Итого по сельскому поселению "село Усть-Хайрюзово"</t>
  </si>
  <si>
    <t>п. Козыревск, ул. Советская, д. 13</t>
  </si>
  <si>
    <t>п. Козыревск, ул. Советская, д. 11</t>
  </si>
  <si>
    <t>пгт. Палана, ул. Космонавтов, д. 5</t>
  </si>
  <si>
    <t>п. Сокоч, ул. Лесная, д. 6</t>
  </si>
  <si>
    <t>п. Оссора, ул. Лукашевского, д. 82</t>
  </si>
  <si>
    <t>п. Оссора, ул. Лукашевского, д. 84</t>
  </si>
  <si>
    <t>п. Оссора, ул. Лукашевского, д. 90</t>
  </si>
  <si>
    <t>п. Оссора, ул. Лукашевского, д. 98</t>
  </si>
  <si>
    <t>п. Оссора, ул. Строительная, д. 71</t>
  </si>
  <si>
    <t>с. Ивашка, ул. Речная, д. 24</t>
  </si>
  <si>
    <t>с. Тымлат, ул. Комарова, д. 19</t>
  </si>
  <si>
    <t>с. Аянка, ул. Полярная, д. 7</t>
  </si>
  <si>
    <t>с. Соболево, ул. Советская, д. 31</t>
  </si>
  <si>
    <t>с. Устьевое, ул. Речная, д. 35</t>
  </si>
  <si>
    <t>с. Тигиль, ул. Гагарина, д. 31</t>
  </si>
  <si>
    <t>с. Тигиль, ул. Партизанская, д. 24</t>
  </si>
  <si>
    <t>с. Тигиль, ул. Соболева, д. 1</t>
  </si>
  <si>
    <t>с. Тигиль, ул. Соболева, д. 8</t>
  </si>
  <si>
    <t>с. Тигиль, пер. Строительный, д. 25</t>
  </si>
  <si>
    <t>с. Усть-Хайрюзово, ул. Пер. Связи, д. 8</t>
  </si>
  <si>
    <t>с. Апача, ул. Дорожная, д. 3</t>
  </si>
  <si>
    <t>с. Кавалерское, ул. Строительная, д. 4</t>
  </si>
  <si>
    <t>пгт. Палана, ул. Космонавтов, д. 4</t>
  </si>
  <si>
    <t>пгт. Палана, ул. Космонавтов, д. 9</t>
  </si>
  <si>
    <t>п. Оссора, ул. Лукашевского, д. 3</t>
  </si>
  <si>
    <t>с. Соболево, ул. Заречная, д. 8</t>
  </si>
  <si>
    <t>пгт. Палана, ул. имени Г.И. Чубарова, д. 8</t>
  </si>
  <si>
    <t>Итого по Вулканному городскому поселению</t>
  </si>
  <si>
    <t>с. Тиличики, ул. Советская, д. 20</t>
  </si>
  <si>
    <t>с. Манилы, ул. Торговая, д. 1</t>
  </si>
  <si>
    <t>7.2</t>
  </si>
  <si>
    <t>Итого по Атласовскому сельскому поселению</t>
  </si>
  <si>
    <t>6.5</t>
  </si>
  <si>
    <t>Сельское поселение село Ильпырское</t>
  </si>
  <si>
    <t>Итого по сельскому поселению "село Ильпырское"</t>
  </si>
  <si>
    <t>8.5</t>
  </si>
  <si>
    <t>11.2.7</t>
  </si>
  <si>
    <t>12.4</t>
  </si>
  <si>
    <t>12.5</t>
  </si>
  <si>
    <t>Итого по сельскому поселению "село Лесная"</t>
  </si>
  <si>
    <t>Итого по сельскому поселению "село Седанка"</t>
  </si>
  <si>
    <t>9.2.1</t>
  </si>
  <si>
    <t>с. Каменское, ул. Чубарова, д. 5</t>
  </si>
  <si>
    <t>с. Каменское, ул. Беккерова, д. 28а</t>
  </si>
  <si>
    <t>с. Каменское, ул. Ленина д. 18</t>
  </si>
  <si>
    <t>2.</t>
  </si>
  <si>
    <t>2.1.1</t>
  </si>
  <si>
    <t>с. Анавгай, ул. Ленинская, д. 56</t>
  </si>
  <si>
    <t>29.26</t>
  </si>
  <si>
    <t>с. Анавгай, ул. Советская, д. 5</t>
  </si>
  <si>
    <t>5.8.1</t>
  </si>
  <si>
    <t>с. Паратунка, ул. Мирная, д. 5</t>
  </si>
  <si>
    <t>23.05</t>
  </si>
  <si>
    <t>п. Термальный, ул. Ленина, д. 10</t>
  </si>
  <si>
    <t>25.05</t>
  </si>
  <si>
    <t>6500,03</t>
  </si>
  <si>
    <t>п. Термальный, ул. Ленина, д. 11</t>
  </si>
  <si>
    <r>
      <t xml:space="preserve">2. Планируемые показатели выполнения краткосрочного плана реализации региональной программы капитального ремонта общего имущества многоквартирных домов в Камчатском крае на 2014-2043 годы по Камчатскому краю на 2020 - 2022 годы
</t>
    </r>
    <r>
      <rPr>
        <i/>
        <sz val="13"/>
        <color theme="1"/>
        <rFont val="Times New Roman"/>
        <family val="1"/>
        <charset val="204"/>
      </rPr>
      <t xml:space="preserve"> </t>
    </r>
  </si>
  <si>
    <t>ремонт Фасада</t>
  </si>
  <si>
    <t>2.2.1</t>
  </si>
  <si>
    <t>2.2.2</t>
  </si>
  <si>
    <t>2.2.3</t>
  </si>
  <si>
    <t xml:space="preserve"> ремонт фасада</t>
  </si>
  <si>
    <t>11.1.2</t>
  </si>
  <si>
    <t>11.1.3</t>
  </si>
  <si>
    <t>11.1.4</t>
  </si>
  <si>
    <t>п. Крутогоровский, ул. Заводская, д. 15</t>
  </si>
  <si>
    <t>п. Крутогоровский, ул. Набережная, д. 5</t>
  </si>
  <si>
    <t>п. Крутогоровский, ул. Набережная, д. 8</t>
  </si>
  <si>
    <t>11.1.5</t>
  </si>
  <si>
    <t>11.1.6</t>
  </si>
  <si>
    <t>г. Петропавловск-Камчатский, б-р. Рыбацкой Славы, д. 15</t>
  </si>
  <si>
    <t>15.01</t>
  </si>
  <si>
    <t>г. Петропавловск-Камчатский, пр-кт. Карла Маркса, д. 13</t>
  </si>
  <si>
    <t>1975</t>
  </si>
  <si>
    <t>г. Петропавловск-Камчатский, пр-кт. Карла Маркса, д. 9</t>
  </si>
  <si>
    <t>1974</t>
  </si>
  <si>
    <t>г. Петропавловск-Камчатский, ул. Ключевская, д. 37</t>
  </si>
  <si>
    <t>1950</t>
  </si>
  <si>
    <t>20.01</t>
  </si>
  <si>
    <t>1965</t>
  </si>
  <si>
    <t>23.01</t>
  </si>
  <si>
    <t>1982</t>
  </si>
  <si>
    <t>1966</t>
  </si>
  <si>
    <t>1967</t>
  </si>
  <si>
    <t>2742</t>
  </si>
  <si>
    <t>1963</t>
  </si>
  <si>
    <t>25.01</t>
  </si>
  <si>
    <t>1938</t>
  </si>
  <si>
    <t>1972</t>
  </si>
  <si>
    <t>1970</t>
  </si>
  <si>
    <t>27.01</t>
  </si>
  <si>
    <t>1960</t>
  </si>
  <si>
    <t>1955</t>
  </si>
  <si>
    <t>31.01</t>
  </si>
  <si>
    <t>1957</t>
  </si>
  <si>
    <t>24.01</t>
  </si>
  <si>
    <t>5702</t>
  </si>
  <si>
    <t>1962</t>
  </si>
  <si>
    <t>29.01</t>
  </si>
  <si>
    <t>1954</t>
  </si>
  <si>
    <t>1934</t>
  </si>
  <si>
    <t>1939</t>
  </si>
  <si>
    <t>1952</t>
  </si>
  <si>
    <t>22.01</t>
  </si>
  <si>
    <t>2032</t>
  </si>
  <si>
    <t>1951</t>
  </si>
  <si>
    <t>1958</t>
  </si>
  <si>
    <t>1953</t>
  </si>
  <si>
    <t>1438</t>
  </si>
  <si>
    <t>2384</t>
  </si>
  <si>
    <t>1941</t>
  </si>
  <si>
    <t>1968</t>
  </si>
  <si>
    <t>1945</t>
  </si>
  <si>
    <t>1944</t>
  </si>
  <si>
    <t>1940</t>
  </si>
  <si>
    <t>453</t>
  </si>
  <si>
    <t>521</t>
  </si>
  <si>
    <t>в том числе, общая площадь жилыХ (нежилыХ) помещений:</t>
  </si>
  <si>
    <t>Количество жителей, зарегистрированныХ в МКД на  дату утверждения краткосрочного плана</t>
  </si>
  <si>
    <t>за счет средств Фонда содействия реформированию жилищно-коммунального Хозяйства</t>
  </si>
  <si>
    <t>10.1.1</t>
  </si>
  <si>
    <t>10.1.2</t>
  </si>
  <si>
    <t>10.1.3</t>
  </si>
  <si>
    <t>10.1.4</t>
  </si>
  <si>
    <t>10.1.5</t>
  </si>
  <si>
    <t>10.1.6</t>
  </si>
  <si>
    <t>10.1.8</t>
  </si>
  <si>
    <t>10.1.7</t>
  </si>
  <si>
    <t>10.1.9</t>
  </si>
  <si>
    <t>10.1.10</t>
  </si>
  <si>
    <t>10.1.11</t>
  </si>
  <si>
    <t>10.1.12</t>
  </si>
  <si>
    <t>10.1.13</t>
  </si>
  <si>
    <t>10.1.14</t>
  </si>
  <si>
    <t>10.1.15</t>
  </si>
  <si>
    <t>10.1.16</t>
  </si>
  <si>
    <t>10.1.17</t>
  </si>
  <si>
    <t>10.1.18</t>
  </si>
  <si>
    <t>10.1.19</t>
  </si>
  <si>
    <t>10.1.20</t>
  </si>
  <si>
    <t>10.1.21</t>
  </si>
  <si>
    <t>10.1.22</t>
  </si>
  <si>
    <t>10.1.44</t>
  </si>
  <si>
    <t>10.1.55</t>
  </si>
  <si>
    <t>10.1.33</t>
  </si>
  <si>
    <t>10.1.23</t>
  </si>
  <si>
    <t>10.1.24</t>
  </si>
  <si>
    <t>10.1.25</t>
  </si>
  <si>
    <t>10.1.48</t>
  </si>
  <si>
    <t>10.1.26</t>
  </si>
  <si>
    <t>10.1.27</t>
  </si>
  <si>
    <t>10.1.28</t>
  </si>
  <si>
    <t>10.1.29</t>
  </si>
  <si>
    <t>10.1.32</t>
  </si>
  <si>
    <t>10.1.39</t>
  </si>
  <si>
    <t>10.1.38</t>
  </si>
  <si>
    <t>10.1.37</t>
  </si>
  <si>
    <t>10.1.30</t>
  </si>
  <si>
    <t>10.1.31</t>
  </si>
  <si>
    <t>10.1.34</t>
  </si>
  <si>
    <t>10.1.36</t>
  </si>
  <si>
    <t>10.1.49</t>
  </si>
  <si>
    <t>10.1.35</t>
  </si>
  <si>
    <t>10.1.40</t>
  </si>
  <si>
    <t>10.1.41</t>
  </si>
  <si>
    <t>10.1.42</t>
  </si>
  <si>
    <t>10.1.43</t>
  </si>
  <si>
    <t>10.1.45</t>
  </si>
  <si>
    <t>10.1.46</t>
  </si>
  <si>
    <t>10.1.47</t>
  </si>
  <si>
    <t>10.1.50</t>
  </si>
  <si>
    <t>10.1.51</t>
  </si>
  <si>
    <t>10.1.52</t>
  </si>
  <si>
    <t>10.1.53</t>
  </si>
  <si>
    <t>10.1.54</t>
  </si>
  <si>
    <t>10.1.56</t>
  </si>
  <si>
    <t>10.1.57</t>
  </si>
  <si>
    <t>г. Петропавловск-Камчатский, б-р. Пийпа Б.И., д. 6</t>
  </si>
  <si>
    <t>г. Петропавловск-Камчатский, б-р. Рыбацкой Славы, д. 3</t>
  </si>
  <si>
    <t>г. Петропавловск-Камчатский, б-р. Рыбацкой Славы, д. 7</t>
  </si>
  <si>
    <t>2714</t>
  </si>
  <si>
    <t>г. Петропавловск-Камчатский, пр-кт. Карла Маркса, д. 11</t>
  </si>
  <si>
    <t>1977</t>
  </si>
  <si>
    <t>1973</t>
  </si>
  <si>
    <t>1964</t>
  </si>
  <si>
    <t>1976</t>
  </si>
  <si>
    <t>13.01</t>
  </si>
  <si>
    <t>10.1.59</t>
  </si>
  <si>
    <t>10.1.58</t>
  </si>
  <si>
    <t>10.1.60</t>
  </si>
  <si>
    <t>10.1.61</t>
  </si>
  <si>
    <t>10.1.62</t>
  </si>
  <si>
    <t>10.1.63</t>
  </si>
  <si>
    <t>10.1.64</t>
  </si>
  <si>
    <t>г. Петропавловск-Камчатский, б-р. Рыбацкой Славы, д. 1</t>
  </si>
  <si>
    <t>г. Петропавловск-Камчатский, б-р. Рыбацкой Славы, д. 11</t>
  </si>
  <si>
    <t>г. Петропавловск-Камчатский, б-р. Рыбацкой Славы, д. 13</t>
  </si>
  <si>
    <t>г. Петропавловск-Камчатский, б-р. Рыбацкой Славы, д. 17</t>
  </si>
  <si>
    <t>г. Петропавловск-Камчатский, пр-кт. Карла Маркса, д. 19</t>
  </si>
  <si>
    <t>1979</t>
  </si>
  <si>
    <t>7674</t>
  </si>
  <si>
    <t>2033</t>
  </si>
  <si>
    <t>1987</t>
  </si>
  <si>
    <t>1980</t>
  </si>
  <si>
    <t>4439</t>
  </si>
  <si>
    <t>г. Петропавловск-Камчатский, б-р. Рыбацкой Славы, д. 5</t>
  </si>
  <si>
    <t>СС</t>
  </si>
  <si>
    <t>1981</t>
  </si>
  <si>
    <t>с. Ачайваям, ул. Каюю, д. 72</t>
  </si>
  <si>
    <t>с. Ачайваям, ул. Оленеводов, д. 14</t>
  </si>
  <si>
    <t>8.2.1</t>
  </si>
  <si>
    <t>8.2.2</t>
  </si>
  <si>
    <t>г. Вилючинск, ул. Гусарова, д. 41</t>
  </si>
  <si>
    <t>15.19</t>
  </si>
  <si>
    <t>3193,8</t>
  </si>
  <si>
    <t>2896,4</t>
  </si>
  <si>
    <t>99</t>
  </si>
  <si>
    <t>84,28</t>
  </si>
  <si>
    <t>4082,28</t>
  </si>
  <si>
    <t>г. Вилючинск, ул. Гусарова, д. 43</t>
  </si>
  <si>
    <t>г. Вилючинск, ул. Гусарова, д. 55</t>
  </si>
  <si>
    <t>г. Вилючинск, ул. Кронштадтская, д. 1</t>
  </si>
  <si>
    <t>25.19</t>
  </si>
  <si>
    <t>г. Вилючинск, ул. Кронштадтская, д. 3</t>
  </si>
  <si>
    <t>24.19</t>
  </si>
  <si>
    <t>г. Вилючинск, ул. Кронштадтская, д. 8</t>
  </si>
  <si>
    <t>г. Вилючинск, ул. Спортивная, д. 2</t>
  </si>
  <si>
    <t>г. Вилючинск, мкр. Северный, д. 10</t>
  </si>
  <si>
    <t>г. Вилючинск, ул. Победы, д. 3</t>
  </si>
  <si>
    <t>г. Вилючинск, ул. Победы, д. 14</t>
  </si>
  <si>
    <t>г. Вилючинск, ул. Приморская, д. 8</t>
  </si>
  <si>
    <t>г. Вилючинск, ул. Приморская, д. 16</t>
  </si>
  <si>
    <t>г. Вилючинск, мкр. Центральный, д. 8</t>
  </si>
  <si>
    <t>г. Вилючинск, мкр. Центральный, д. 19</t>
  </si>
  <si>
    <t>г. Вилючинск, мкр. Центральный, д. 20</t>
  </si>
  <si>
    <t>г. Вилючинск, мкр. Центральный, д. 18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</si>
  <si>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</si>
  <si>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</si>
  <si>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</si>
  <si>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</si>
  <si>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</si>
  <si>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</si>
  <si>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</si>
  <si>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</si>
  <si>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</si>
  <si>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</si>
  <si>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</si>
  <si>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</si>
  <si>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</si>
  <si>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</si>
  <si>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</si>
  <si>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</si>
  <si>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г. Вилючинск, мкр. Северный, д. 13</t>
  </si>
  <si>
    <t>г. Вилючинск, мкр. Центральный, д. 31</t>
  </si>
  <si>
    <t>г. Вилючинск, ул. Владивостокская, д. 4</t>
  </si>
  <si>
    <t>г. Вилючинск, ул. Кронштадтская, д. 2</t>
  </si>
  <si>
    <t>г. Вилючинск, ул. Мира, д. 13</t>
  </si>
  <si>
    <t>13.19</t>
  </si>
  <si>
    <t>3.1.17</t>
  </si>
  <si>
    <t>г. Вилючинск, ул. Вилкова, д. 33</t>
  </si>
  <si>
    <t>12.19</t>
  </si>
  <si>
    <t>г. Вилючинск, ул. Крашенинникова, д. 32</t>
  </si>
  <si>
    <t>г. Вилючинск, ул. Нахимова, д. 22</t>
  </si>
  <si>
    <t>г. Вилючинск, ул. Нахимова, д. 32</t>
  </si>
  <si>
    <t>г. Вилючинск, ул. Мира, д. 1</t>
  </si>
  <si>
    <t>22.19</t>
  </si>
  <si>
    <t>г. Вилючинск, ул. Мира, д. 4</t>
  </si>
  <si>
    <t>г. Вилючинск, ул. Мира, д.5</t>
  </si>
  <si>
    <t>г. Вилючинск, ул. Мира, д. 6</t>
  </si>
  <si>
    <t>г. Вилючинск, ул. Спортивная, д. 1</t>
  </si>
  <si>
    <t>г. Вилючинск, ул. Спортивная, д. 3</t>
  </si>
  <si>
    <t>г. Вилючинск, ул. Спортивная, д. 4</t>
  </si>
  <si>
    <t>г. Вилючинск, ул. Спортивная, д. 5</t>
  </si>
  <si>
    <t>Разработка ПСД ВДИС электроснабжения</t>
  </si>
  <si>
    <t>8.4.1</t>
  </si>
  <si>
    <t>с. Хаилино, ул. Центральная, д. 4</t>
  </si>
  <si>
    <t>8.4.2</t>
  </si>
  <si>
    <t>с. Хаилино, ул. Центральная, д. 7а</t>
  </si>
  <si>
    <t>Итого по сельскому поселению "село Средние Пахачи"</t>
  </si>
  <si>
    <t>8.5.1</t>
  </si>
  <si>
    <t>с. Средние Пахачи, пер. Рябиновый, д. 41</t>
  </si>
  <si>
    <t>п. Озерновский, ул. Набережная, д. 4</t>
  </si>
  <si>
    <t>20.17</t>
  </si>
  <si>
    <t>п. Озерновский, ул. Набережная, д. 8</t>
  </si>
  <si>
    <t>п. Озерновский, ул. Набережная, д. 12</t>
  </si>
  <si>
    <t>13.3.1</t>
  </si>
  <si>
    <t>13.3.2</t>
  </si>
  <si>
    <t>13.3.3</t>
  </si>
  <si>
    <t>п. Озерновский, ул. Октябрьская, д. 13</t>
  </si>
  <si>
    <t>22.17</t>
  </si>
  <si>
    <t>п. Озерновский, ул. Октябрьская, д. 17</t>
  </si>
  <si>
    <t>п. Озерновский, ул. Октябрьская, д. 32</t>
  </si>
  <si>
    <t>п. Озерновский, ул. Набережная, д. 1</t>
  </si>
  <si>
    <t>п. Озерновский, ул. Рабочая, д. 9</t>
  </si>
  <si>
    <t>п. Озерновский, ул. Рабочая, д. 15</t>
  </si>
  <si>
    <t>13.3.4</t>
  </si>
  <si>
    <t>13.3.5</t>
  </si>
  <si>
    <t>13.3.6</t>
  </si>
  <si>
    <t>Итого по Петропавловск - Камчатскому ГО</t>
  </si>
  <si>
    <t xml:space="preserve"> ремонт ВДИС электроснабжения</t>
  </si>
  <si>
    <t xml:space="preserve">1. Перечень многоквартирных домов, включенных в краткосрочный план реализации региональной программы капитального ремонта общего имущества многоквартирных домов 
в Камчатском крае на 2014-2043 годы по Камчатскому краю на 2020 - 2022 годы                                     </t>
  </si>
  <si>
    <t>с. Эссо, ул. Нагорная, д.6</t>
  </si>
  <si>
    <t>с. Эссо, ул. Лесная 10а</t>
  </si>
  <si>
    <t>с. Эссо, ул. Мостовая, д.18</t>
  </si>
  <si>
    <t>с. Карага, ул. Обухова, д. 30</t>
  </si>
  <si>
    <t>г. Петропавловск-Камчатский, пр-кт. 50 лет Октября, д. 15/3</t>
  </si>
  <si>
    <t>г. Петропавловск-Камчатский, пр-кт. 50 лет Октября, д. 22</t>
  </si>
  <si>
    <t>г. Петропавловск-Камчатский, пр-кт. 50 лет Октября, д. 4/2</t>
  </si>
  <si>
    <t>г. Петропавловск-Камчатский, пр-кт. Рыбаков, д. 14</t>
  </si>
  <si>
    <t>г. Петропавловск-Камчатский, пр-кт. Рыбаков, д. 2</t>
  </si>
  <si>
    <t>г. Петропавловск-Камчатский, пр-кт. Рыбаков, д. 26</t>
  </si>
  <si>
    <t>г. Петропавловск-Камчатский, ул. Арсеньева, д. 8</t>
  </si>
  <si>
    <t>г. Петропавловск-Камчатский, ул. Боевая, д. 1а</t>
  </si>
  <si>
    <t>г. Петропавловск-Камчатский, ул. Боевая, д. 2</t>
  </si>
  <si>
    <t>г. Петропавловск-Камчатский, ул. Боевая, д. 3</t>
  </si>
  <si>
    <t>г. Петропавловск-Камчатский, ул. Бохняка, д. 7</t>
  </si>
  <si>
    <t>г. Петропавловск-Камчатский, ул. Владивостокская, д. 12</t>
  </si>
  <si>
    <t>г. Петропавловск-Камчатский, ул. Владивостокская, д. 29</t>
  </si>
  <si>
    <t>г. Петропавловск-Камчатский, ул. Владивостокская, д. 41/3</t>
  </si>
  <si>
    <t>г. Петропавловск-Камчатский, ул. Войцешека, д. 7</t>
  </si>
  <si>
    <t>г. Петропавловск-Камчатский, ул. Войцешека, д. 7а</t>
  </si>
  <si>
    <t>г. Петропавловск-Камчатский, ул. Давыдова, д. 21</t>
  </si>
  <si>
    <t>г. Петропавловск-Камчатский, ул. Зеркальная, д. 58</t>
  </si>
  <si>
    <t>г. Петропавловск-Камчатский, ул. Индустриальная, д. 7</t>
  </si>
  <si>
    <t>г. Петропавловск-Камчатский, ул. Кавказская, д. 34/1</t>
  </si>
  <si>
    <t>г. Петропавловск-Камчатский, ул. Капитана Драбкина, д. 8</t>
  </si>
  <si>
    <t>г. Петропавловск-Камчатский, ул. Ключевская, д. 17</t>
  </si>
  <si>
    <t>г. Петропавловск-Камчатский, ул. Ключевская, д. 21а</t>
  </si>
  <si>
    <t>г. Петропавловск-Камчатский, ул. Ключевская, д. 25</t>
  </si>
  <si>
    <t>г. Петропавловск-Камчатский, ул. Ключевская, д. 30</t>
  </si>
  <si>
    <t>г. Петропавловск-Камчатский, ул. Ключевская, д. 39</t>
  </si>
  <si>
    <t>г. Петропавловск-Камчатский, ул. Ключевская, д. 52</t>
  </si>
  <si>
    <t>г. Петропавловск-Камчатский, ул. Ключевская, д. 7</t>
  </si>
  <si>
    <t>г. Петропавловск-Камчатский, ул. Комсомольская, д. 2</t>
  </si>
  <si>
    <t>г. Петропавловск-Камчатский, ул. Комсомольская, д. 4</t>
  </si>
  <si>
    <t>г. Петропавловск-Камчатский, ул. Кроноцкая, д. 12/1</t>
  </si>
  <si>
    <t>г. Петропавловск-Камчатский, ул. Курильская, д. 12</t>
  </si>
  <si>
    <t>г. Петропавловск-Камчатский, ул. Курильская, д. 14</t>
  </si>
  <si>
    <t>г. Петропавловск-Камчатский, ул. Ленинградская, д. 81</t>
  </si>
  <si>
    <t>г. Петропавловск-Камчатский, ул. Ленинградская, д. 83</t>
  </si>
  <si>
    <t>г. Петропавловск-Камчатский, ул. Ленинградская, д. 9а</t>
  </si>
  <si>
    <t>г. Петропавловск-Камчатский, ул. Ленинская, д. 36</t>
  </si>
  <si>
    <t>г. Петропавловск-Камчатский, ул. Лермонтова, д. 20а</t>
  </si>
  <si>
    <t>г. Петропавловск-Камчатский, ул. Морская, д. 13</t>
  </si>
  <si>
    <t>г. Петропавловск-Камчатский, ул. Петра Ильичева, д. 20</t>
  </si>
  <si>
    <t>г. Петропавловск-Камчатский, ул. Пограничная, д. 20/2</t>
  </si>
  <si>
    <t>г. Петропавловск-Камчатский, ул. Пограничная, д. 26</t>
  </si>
  <si>
    <t>г. Петропавловск-Камчатский, ул. Рябиковская, д. 27</t>
  </si>
  <si>
    <t>г. Петропавловск-Камчатский, ул. Сахалинская, д. 4</t>
  </si>
  <si>
    <t>г. Петропавловск-Камчатский, ул. Советская, д. 16</t>
  </si>
  <si>
    <t>г. Петропавловск-Камчатский, ул. Советская, д. 37</t>
  </si>
  <si>
    <t>г. Петропавловск-Камчатский, ул. Советская, д. 47</t>
  </si>
  <si>
    <t>г. Петропавловск-Камчатский, ул. Тургенева, д. 14</t>
  </si>
  <si>
    <t>г. Петропавловск-Камчатский, ул. Тушканова, д. 11</t>
  </si>
  <si>
    <t>г. Петропавловск-Камчатский, ул. Тушканова, д. 15</t>
  </si>
  <si>
    <t>г. Петропавловск-Камчатский, ул. Тушканова, д. 7/2</t>
  </si>
  <si>
    <t>г. Петропавловск-Камчатский, ул. Чубарова, д. 10</t>
  </si>
  <si>
    <t>г. Петропавловск-Камчатский, ш. Петропавловское, д. 33</t>
  </si>
  <si>
    <t>с. Кавалерское, ул. Блюхера, д. 20а</t>
  </si>
  <si>
    <t>с. Эссо, мкр. Солнечный, д. 17</t>
  </si>
  <si>
    <t>с. Эссо, ул. Мостовая, д. 14</t>
  </si>
  <si>
    <t>г. Петропавловск-Камчатский, пр-кт. Победы, д. 8</t>
  </si>
  <si>
    <t>г. Петропавловск-Камчатский, пр-кт. Рыбаков, д. 32</t>
  </si>
  <si>
    <t>г. Петропавловск-Камчатский, пр-кт. Циолковского, д. 19</t>
  </si>
  <si>
    <t>г. Петропавловск-Камчатский, ул. Бохняка, д. 25</t>
  </si>
  <si>
    <t>г. Петропавловск-Камчатский, ул. Войцешека, д. 9а</t>
  </si>
  <si>
    <t>г. Петропавловск-Камчатский, ул. Давыдова, д. 17</t>
  </si>
  <si>
    <t>г. Петропавловск-Камчатский, ул. Заводская, д. 10а</t>
  </si>
  <si>
    <t>г. Петропавловск-Камчатский, ул. Зеркальная, д. 52</t>
  </si>
  <si>
    <t>г. Петропавловск-Камчатский, ул. Ключевская, д. 26</t>
  </si>
  <si>
    <t>г. Петропавловск-Камчатский, ул. Крылова, д. 10</t>
  </si>
  <si>
    <t>г. Петропавловск-Камчатский, ул. Максутова, д. 44</t>
  </si>
  <si>
    <t>г. Петропавловск-Камчатский, ул. Набережная, д. 20</t>
  </si>
  <si>
    <t>г. Петропавловск-Камчатский, ул. Океанская, д. 94а</t>
  </si>
  <si>
    <t>г. Петропавловск-Камчатский, ул. Павлова, д. 7</t>
  </si>
  <si>
    <t>г. Петропавловск-Камчатский, ул. Партизанская, д. 25</t>
  </si>
  <si>
    <t>г. Петропавловск-Камчатский, ул. Пограничная, д. 24</t>
  </si>
  <si>
    <t>г. Петропавловск-Камчатский, ул. Пограничная, д. 24/1</t>
  </si>
  <si>
    <t>г. Петропавловск-Камчатский, ул. Пограничная, д. 30</t>
  </si>
  <si>
    <t>г. Петропавловск-Камчатский, ул. Пономарева, д. 6</t>
  </si>
  <si>
    <t>г. Петропавловск-Камчатский, ул. Солнечная, д. 21</t>
  </si>
  <si>
    <t>г. Петропавловск-Камчатский, ул. Труда, д. 29</t>
  </si>
  <si>
    <t>г. Петропавловск-Камчатский, ул. Труда, д. 31</t>
  </si>
  <si>
    <t>г. Петропавловск-Камчатский, ул. Труда, д. 33</t>
  </si>
  <si>
    <t>г. Петропавловск-Камчатский, ул. Труда, д. 35</t>
  </si>
  <si>
    <t>г. Петропавловск-Камчатский, ул. Чубарова, д. 5</t>
  </si>
  <si>
    <t>г. Петропавловск-Камчатский, ул. Чубарова, д. 8</t>
  </si>
  <si>
    <t>г. Петропавловск-Камчатский, ш. Петропавловское, д. 31а</t>
  </si>
  <si>
    <t>с. Эссо, ул. Комсомольская, д. 9</t>
  </si>
  <si>
    <t>г. Петропавловск-Камчатский, пр-кт. 50 лет Октября, д. 9/1</t>
  </si>
  <si>
    <t>г. Петропавловск-Камчатский, пр-кт. Победы, д. 10</t>
  </si>
  <si>
    <t>г. Петропавловск-Камчатский, пр-кт. Рыбаков, д. 10</t>
  </si>
  <si>
    <t>г. Петропавловск-Камчатский, пр-кт. Рыбаков, д. 16</t>
  </si>
  <si>
    <t>г. Петропавловск-Камчатский, пр-кт. Рыбаков, д. 18</t>
  </si>
  <si>
    <t>г. Петропавловск-Камчатский, пр-кт. Циолковского, д. 11</t>
  </si>
  <si>
    <t>г. Петропавловск-Камчатский, пр-кт. Циолковского, д. 33</t>
  </si>
  <si>
    <t>г. Петропавловск-Камчатский, ул. Абеля, д. 4</t>
  </si>
  <si>
    <t>г. Петропавловск-Камчатский, ул. Автомобилистов, д. 37</t>
  </si>
  <si>
    <t>г. Петропавловск-Камчатский, ул. Арсеньева, д. 8а</t>
  </si>
  <si>
    <t>г. Петропавловск-Камчатский, ул. Вилюйская, д. 115</t>
  </si>
  <si>
    <t>г. Петропавловск-Камчатский, ул. Владивостокская, д. 2</t>
  </si>
  <si>
    <t>г. Петропавловск-Камчатский, ул. Кирдищева, д. 21</t>
  </si>
  <si>
    <t>г. Петропавловск-Камчатский, ул. Кроноцкая, д. 16</t>
  </si>
  <si>
    <t>г. Петропавловск-Камчатский, ул. Максутова, д. 44/1</t>
  </si>
  <si>
    <t>г. Петропавловск-Камчатский, ул. Мишенная, д. 120</t>
  </si>
  <si>
    <t>г. Петропавловск-Камчатский, ул. Океанская, д. 62</t>
  </si>
  <si>
    <t>г. Петропавловск-Камчатский, ул. Пограничная, д. 22</t>
  </si>
  <si>
    <t>г. Петропавловск-Камчатский, ул. Пономарева, д. 39</t>
  </si>
  <si>
    <t>г. Петропавловск-Камчатский, ул. Чубарова, д. 1/1</t>
  </si>
  <si>
    <t>г. Петропавловск-Камчатский, ул. Штурмана Елагина, д. 11</t>
  </si>
  <si>
    <t>г. Петропавловск-Камчатский, ул. Автомобилистов, д. 33</t>
  </si>
  <si>
    <t>г. Петропавловск-Камчатский, ул. Академика Королева, д. 43</t>
  </si>
  <si>
    <t>г. Петропавловск-Камчатский, ул. Заводская, д. 20</t>
  </si>
  <si>
    <t>г. Петропавловск-Камчатский, ул. Кроноцкая, д. 12/2</t>
  </si>
  <si>
    <t>г. Петропавловск-Камчатский, ул. Пономарева, д. 8</t>
  </si>
  <si>
    <t>г. Петропавловск-Камчатский, ул. Толстого, д. 1</t>
  </si>
  <si>
    <t>г. Петропавловск-Камчатский, пр-кт. Рыбаков, д. 24</t>
  </si>
  <si>
    <t>п. Крутогоровский, ул. Сахалинская, д. 36</t>
  </si>
  <si>
    <t>п. Крутогоровский, ул. Сахалинская, д. 51</t>
  </si>
  <si>
    <t>п. Крутогоровский, ул. Сахалинская, д. 38</t>
  </si>
  <si>
    <t>п. Крутогоровский, ул. Сахалинская, д. 42</t>
  </si>
  <si>
    <t>п. Крутогоровский, ул. Сахалинская, д. 50</t>
  </si>
  <si>
    <t>п. Крутогоровский, ул. Сахалинская, д. 52</t>
  </si>
  <si>
    <t>п. Крутогоровский, ул. Сахалинская, д. 54</t>
  </si>
  <si>
    <t>5.1.2</t>
  </si>
  <si>
    <t>5.1.3</t>
  </si>
  <si>
    <t>г. Елизово, пер. Радужный, д. 1</t>
  </si>
  <si>
    <t>Разработка ПСД ВДИС горячего водоснабжения</t>
  </si>
  <si>
    <t>Разработка ПСД ВДИС  водоотведения</t>
  </si>
  <si>
    <t>Разработка ПСД ВДИС  электроснабжения</t>
  </si>
  <si>
    <t>Ремонт ВДИС теплоснабжения</t>
  </si>
  <si>
    <t>Ремонт ВДИС горячего водоснабжения</t>
  </si>
  <si>
    <t>Ремонт ВДИС холодного водоснабжения</t>
  </si>
  <si>
    <t>Ремонт ВДИС электроснабжения</t>
  </si>
  <si>
    <t>г. Елизово, ул. Дальневосточная, д. 10</t>
  </si>
  <si>
    <t>г. Елизово, ул. Дальневосточная, д. 11</t>
  </si>
  <si>
    <t>г. Елизово, ул. Дальневосточная, д. 14</t>
  </si>
  <si>
    <t>Разработка ПСД ремонта крыши</t>
  </si>
  <si>
    <t>г. Елизово, ул. Завойко, д. 42</t>
  </si>
  <si>
    <t>Разработка ПСД ВДИС водоотведения</t>
  </si>
  <si>
    <t>г. Елизово, Звездная, д. 6</t>
  </si>
  <si>
    <t>Разработка ПСД ВДИС  теплоснабжения</t>
  </si>
  <si>
    <t>Разработка ПСД ВДИС холодного водоснабжения</t>
  </si>
  <si>
    <t>г. Елизово, Звездная, д. 7</t>
  </si>
  <si>
    <t>г. Елизово, ул.Красноярская, д. 7</t>
  </si>
  <si>
    <t xml:space="preserve">г. Елизово, ул.Крашенинникова, д. 8 </t>
  </si>
  <si>
    <t>Разработка ПСД фасада</t>
  </si>
  <si>
    <t>г. Елизово, Ларина, д. 4</t>
  </si>
  <si>
    <t>г. Елизово, ул. Пограничная,  д. 19</t>
  </si>
  <si>
    <t>г. Елизово, ул.Связи, д. 11</t>
  </si>
  <si>
    <t>29.02</t>
  </si>
  <si>
    <t>г. Елизово, ул.Связи, д. 13</t>
  </si>
  <si>
    <t>г. Елизово, ул.Связи, д. 19</t>
  </si>
  <si>
    <t>11.02</t>
  </si>
  <si>
    <t>г. Елизово, ул.Чкалова, д. 14</t>
  </si>
  <si>
    <t>5.2.26</t>
  </si>
  <si>
    <t>5.2.27</t>
  </si>
  <si>
    <t>5.2.28</t>
  </si>
  <si>
    <t>5.2.29</t>
  </si>
  <si>
    <t>5.2.30</t>
  </si>
  <si>
    <t>5.2.31</t>
  </si>
  <si>
    <t>5.2.32</t>
  </si>
  <si>
    <t>5.2.33</t>
  </si>
  <si>
    <t>Ремонт  ВДИС  водоотведения</t>
  </si>
  <si>
    <t>Ремонт ВДИС  электроснабжения</t>
  </si>
  <si>
    <t>г. Елизово, ул.Ватутина, д. 6</t>
  </si>
  <si>
    <t>20.02</t>
  </si>
  <si>
    <t>г. Елизово, ул.Весенняя, д. 1А</t>
  </si>
  <si>
    <t>г. Елизово, ул.Завойко, д. 44</t>
  </si>
  <si>
    <t>г. Елизово, ул.Деркачева, д. 10</t>
  </si>
  <si>
    <t>г. Елизово, ул.Крашенинникова, д. 10А</t>
  </si>
  <si>
    <t>г. Елизово,Красноярская, д. 2</t>
  </si>
  <si>
    <t xml:space="preserve">                                                                                                 </t>
  </si>
  <si>
    <t>Ремонт ВДИС фасада</t>
  </si>
  <si>
    <t>г. Елизово, ул. Северная,  д. 22</t>
  </si>
  <si>
    <t>Ремонт ВДИС  теплоснабжения</t>
  </si>
  <si>
    <t>Ремонт  ВДИС водоотведения</t>
  </si>
  <si>
    <t>г. Елизово, Школьная, д. 10</t>
  </si>
  <si>
    <t>г. Елизово, ул. Школьная,  д. 11</t>
  </si>
  <si>
    <t>5.2.34</t>
  </si>
  <si>
    <t>г. Елизово, ул.Ватутина, д. 8</t>
  </si>
  <si>
    <t>г. Елизово, ул.Завойко, д. 19</t>
  </si>
  <si>
    <t>г. Елизово, ул.Красноармейская, д. 11</t>
  </si>
  <si>
    <t>г. Елизово, ул.Красноармейская, д. 13</t>
  </si>
  <si>
    <t>г. Елизово, ул.Крашенинникова, д. 8</t>
  </si>
  <si>
    <t>г. Елизово, Ларина, д. 6</t>
  </si>
  <si>
    <t>г. Елизово, ул. Ленина,  д. 30 А</t>
  </si>
  <si>
    <t>г. Елизово, ул. Ленина,  д. 31</t>
  </si>
  <si>
    <t>г. Елизово, ул. Ленина,  д. 33</t>
  </si>
  <si>
    <t>г. Елизово, ул. Ленина,  д. 36</t>
  </si>
  <si>
    <t>г. Елизово, ул. Ленина,  д. 39</t>
  </si>
  <si>
    <t>г. Елизово, ул. Ленина,  д. 41 В</t>
  </si>
  <si>
    <t>г. Елизово, ул. Ленина,  д. 47</t>
  </si>
  <si>
    <t>г. Елизово, ул. Северная,  д. 20</t>
  </si>
  <si>
    <t>г. Елизово, ул. Школьная,  д. 5</t>
  </si>
  <si>
    <t>г. Елизово, ул. Школьная,  д. 7</t>
  </si>
  <si>
    <t>г. Елизово, ул. Школьная,  д. 9</t>
  </si>
  <si>
    <t>г. Елизово, ул. Школьная,  д. 13</t>
  </si>
  <si>
    <t>с. Коряки, ул. Колхозная д. 16</t>
  </si>
  <si>
    <t>с. Коряки , ул. Колхозная, д. 20</t>
  </si>
  <si>
    <t xml:space="preserve">с. Коряки , ул. Колхозная, д. 18 </t>
  </si>
  <si>
    <t xml:space="preserve"> ремонт ВДИС  ХВС</t>
  </si>
  <si>
    <t xml:space="preserve"> ремонт ВДИС  водоотведения</t>
  </si>
  <si>
    <t xml:space="preserve"> ремонт ВДИС  электроснабжения</t>
  </si>
  <si>
    <t>с. Коряки , ул. Колхозная, д. 15</t>
  </si>
  <si>
    <t xml:space="preserve">с. Коряки  ул. Геологов д. 5 </t>
  </si>
  <si>
    <t>разработка ПДС ВДИС теплоснабжения</t>
  </si>
  <si>
    <t>с. Ивашка, ул. Юрьева, д. 7</t>
  </si>
  <si>
    <t>6.2.3</t>
  </si>
  <si>
    <t>11.1.8</t>
  </si>
  <si>
    <t>11.1.7</t>
  </si>
  <si>
    <t>с. Лесная ул.Советская, д. 16а</t>
  </si>
  <si>
    <t>8.25</t>
  </si>
  <si>
    <t>12.4.1</t>
  </si>
  <si>
    <t>с. Тигиль, ул. Гагарина, д. 34</t>
  </si>
  <si>
    <t>Разработка ПСД ВДИС теплоснабжения</t>
  </si>
  <si>
    <t>с. Тигиль, ул. Ленинская, д. 35</t>
  </si>
  <si>
    <t>11.24</t>
  </si>
  <si>
    <t>12.2.9</t>
  </si>
  <si>
    <t>12.2.8</t>
  </si>
  <si>
    <t>Ремонт ВДИС ХВС</t>
  </si>
  <si>
    <t>с.Усть-Большерецк, ул.Бочкарева, д.12</t>
  </si>
  <si>
    <t>с.Усть-Большерецк, ул.Бочкарева, д.15</t>
  </si>
  <si>
    <t>разработка ПСД ремонта фасада</t>
  </si>
  <si>
    <t>с.Усть-Большерецк, ул.Юбилейная, д.11</t>
  </si>
  <si>
    <t>с.Усть-Большерецк, ул.Юбилейная, д.16</t>
  </si>
  <si>
    <t>с.Усть-Большерецк, ул.Юбилейная, д.18</t>
  </si>
  <si>
    <t>с.Усть-Большерецк, ул.Юбилейная, д.18а</t>
  </si>
  <si>
    <t>13.5.1</t>
  </si>
  <si>
    <t>13.5.2</t>
  </si>
  <si>
    <t>13.5.3</t>
  </si>
  <si>
    <t>13.5.4</t>
  </si>
  <si>
    <t>13.5.5</t>
  </si>
  <si>
    <t>13.5.6</t>
  </si>
  <si>
    <t>15.5.2</t>
  </si>
  <si>
    <t>п. Ключи, ул. Красноармейская, д. 2</t>
  </si>
  <si>
    <t>-</t>
  </si>
  <si>
    <t>25.12</t>
  </si>
  <si>
    <t xml:space="preserve">разработка ПСД ВДИС водоотведения </t>
  </si>
  <si>
    <t xml:space="preserve">разработка ПСД ВДИС электроснабжение </t>
  </si>
  <si>
    <t xml:space="preserve">ремонт ВДИС электроснабжения </t>
  </si>
  <si>
    <t>14.1.12</t>
  </si>
  <si>
    <t>14.1.13</t>
  </si>
  <si>
    <t>14.1.14</t>
  </si>
  <si>
    <t>с. Никольское, ул. 50 лет Октября, д.16</t>
  </si>
  <si>
    <t>с. Никольское, ул. 50 лет Октября, д.18</t>
  </si>
  <si>
    <t>с. Никольское, ул. 50 лет Октября, д.20</t>
  </si>
  <si>
    <t>с. Никольское, ул. 50 лет Октября, д.26</t>
  </si>
  <si>
    <t>с. Никольское, ул. 50 лет Октября, д.27</t>
  </si>
  <si>
    <t>с. Никольское, ул. 50 лет Октября, д.29</t>
  </si>
  <si>
    <t>с. Никольское, ул. Гагарина, д.3</t>
  </si>
  <si>
    <t>с. Никольское, ул. Школьная, д.7</t>
  </si>
  <si>
    <t>1.1.4</t>
  </si>
  <si>
    <t>1.1.5</t>
  </si>
  <si>
    <t>1.1.6</t>
  </si>
  <si>
    <t>1.1.7</t>
  </si>
  <si>
    <t>1.1.8</t>
  </si>
  <si>
    <t xml:space="preserve">Приложение 1
к Приказу  Министерства ЖКХ
и энергетики Камчатского края 
от   24.03.2020  № 190 </t>
  </si>
  <si>
    <t xml:space="preserve">Приложение 2
к Приказу  Министерства ЖКХ
и энергетики Камчатского края 
от  24.03.2020 № 190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</si>
</sst>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/m;@"/>
    <numFmt numFmtId="165" formatCode="0.0"/>
  </numFmts>
  <fonts count="3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3">
    <xf numFmtId="0" fontId="0" fillId="0" borderId="0"/>
    <xf numFmtId="0" fontId="7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024">
    <xf numFmtId="0" fontId="0" fillId="0" borderId="0" xfId="0"/>
    <xf numFmtId="49" fontId="10" fillId="0" borderId="3" xfId="0" applyNumberFormat="1" applyFont="1" applyFill="1" applyBorder="1" applyAlignment="1">
      <alignment horizontal="center" vertical="justify" wrapText="1" shrinkToFit="1"/>
    </xf>
    <xf numFmtId="49" fontId="10" fillId="0" borderId="3" xfId="0" applyNumberFormat="1" applyFont="1" applyFill="1" applyBorder="1" applyAlignment="1">
      <alignment horizontal="center" vertical="center" wrapText="1" shrinkToFit="1"/>
    </xf>
    <xf numFmtId="49" fontId="10" fillId="0" borderId="8" xfId="0" applyNumberFormat="1" applyFont="1" applyFill="1" applyBorder="1" applyAlignment="1">
      <alignment horizontal="center" wrapText="1" shrinkToFit="1"/>
    </xf>
    <xf numFmtId="3" fontId="6" fillId="0" borderId="3" xfId="0" applyNumberFormat="1" applyFont="1" applyFill="1" applyBorder="1" applyAlignment="1">
      <alignment horizontal="center" vertical="center" wrapText="1" shrinkToFit="1"/>
    </xf>
    <xf numFmtId="3" fontId="15" fillId="0" borderId="3" xfId="0" applyNumberFormat="1" applyFont="1" applyFill="1" applyBorder="1" applyAlignment="1">
      <alignment horizontal="center" vertical="center" wrapText="1" shrinkToFi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49" fontId="10" fillId="0" borderId="3" xfId="0" applyNumberFormat="1" applyFont="1" applyFill="1" applyBorder="1" applyAlignment="1">
      <alignment horizontal="center" wrapText="1" shrinkToFit="1"/>
    </xf>
    <xf numFmtId="49" fontId="10" fillId="0" borderId="8" xfId="0" applyNumberFormat="1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justify" wrapText="1" shrinkToFit="1"/>
    </xf>
    <xf numFmtId="4" fontId="6" fillId="0" borderId="3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center" vertical="center" wrapText="1" shrinkToFit="1"/>
    </xf>
    <xf numFmtId="49" fontId="6" fillId="0" borderId="16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 shrinkToFit="1"/>
    </xf>
    <xf numFmtId="49" fontId="10" fillId="0" borderId="4" xfId="0" applyNumberFormat="1" applyFont="1" applyFill="1" applyBorder="1" applyAlignment="1">
      <alignment horizontal="center" wrapText="1" shrinkToFit="1"/>
    </xf>
    <xf numFmtId="3" fontId="15" fillId="0" borderId="3" xfId="0" applyNumberFormat="1" applyFont="1" applyFill="1" applyBorder="1" applyAlignment="1">
      <alignment horizontal="center" wrapText="1" shrinkToFit="1"/>
    </xf>
    <xf numFmtId="0" fontId="6" fillId="0" borderId="3" xfId="0" applyFont="1" applyFill="1" applyBorder="1" applyAlignment="1">
      <alignment horizontal="center" vertical="center"/>
    </xf>
    <xf numFmtId="3" fontId="14" fillId="0" borderId="0" xfId="0" applyNumberFormat="1" applyFont="1" applyFill="1"/>
    <xf numFmtId="0" fontId="14" fillId="0" borderId="0" xfId="0" applyFont="1" applyFill="1"/>
    <xf numFmtId="0" fontId="14" fillId="0" borderId="3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16" xfId="0" applyNumberFormat="1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4" fontId="14" fillId="0" borderId="0" xfId="0" applyNumberFormat="1" applyFont="1" applyFill="1"/>
    <xf numFmtId="0" fontId="16" fillId="0" borderId="3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2" fontId="14" fillId="0" borderId="3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4" fontId="17" fillId="0" borderId="3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wrapText="1" shrinkToFit="1"/>
    </xf>
    <xf numFmtId="0" fontId="16" fillId="0" borderId="5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wrapText="1" shrinkToFit="1"/>
    </xf>
    <xf numFmtId="3" fontId="10" fillId="0" borderId="5" xfId="0" applyNumberFormat="1" applyFont="1" applyFill="1" applyBorder="1" applyAlignment="1">
      <alignment horizontal="center" vertical="center" wrapText="1" shrinkToFit="1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4" fontId="6" fillId="0" borderId="16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wrapText="1" shrinkToFit="1"/>
    </xf>
    <xf numFmtId="49" fontId="14" fillId="0" borderId="15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wrapText="1" shrinkToFit="1"/>
    </xf>
    <xf numFmtId="3" fontId="10" fillId="0" borderId="4" xfId="0" applyNumberFormat="1" applyFont="1" applyFill="1" applyBorder="1" applyAlignment="1">
      <alignment horizontal="center" vertical="center" wrapText="1" shrinkToFit="1"/>
    </xf>
    <xf numFmtId="4" fontId="20" fillId="0" borderId="1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/>
    </xf>
    <xf numFmtId="4" fontId="22" fillId="0" borderId="5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3" fontId="20" fillId="0" borderId="16" xfId="0" applyNumberFormat="1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2" fontId="14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5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 wrapText="1"/>
    </xf>
    <xf numFmtId="3" fontId="15" fillId="0" borderId="4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Fill="1" applyBorder="1" applyAlignment="1">
      <alignment horizontal="center" vertical="justify" wrapText="1" shrinkToFit="1"/>
    </xf>
    <xf numFmtId="4" fontId="17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" fontId="17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 shrinkToFit="1"/>
    </xf>
    <xf numFmtId="4" fontId="6" fillId="0" borderId="16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 shrinkToFi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21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 wrapText="1"/>
    </xf>
    <xf numFmtId="49" fontId="16" fillId="0" borderId="16" xfId="0" applyNumberFormat="1" applyFont="1" applyFill="1" applyBorder="1" applyAlignment="1">
      <alignment horizontal="center" wrapText="1" shrinkToFit="1"/>
    </xf>
    <xf numFmtId="0" fontId="6" fillId="0" borderId="16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center" vertical="justify" wrapText="1" shrinkToFit="1"/>
    </xf>
    <xf numFmtId="0" fontId="6" fillId="0" borderId="16" xfId="0" applyFont="1" applyFill="1" applyBorder="1" applyAlignment="1">
      <alignment wrapText="1"/>
    </xf>
    <xf numFmtId="0" fontId="14" fillId="0" borderId="5" xfId="0" applyFont="1" applyFill="1" applyBorder="1" applyAlignment="1">
      <alignment horizontal="center"/>
    </xf>
    <xf numFmtId="4" fontId="17" fillId="0" borderId="5" xfId="0" applyNumberFormat="1" applyFont="1" applyFill="1" applyBorder="1" applyAlignment="1">
      <alignment horizontal="center" wrapText="1"/>
    </xf>
    <xf numFmtId="0" fontId="16" fillId="0" borderId="16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 shrinkToFit="1"/>
    </xf>
    <xf numFmtId="0" fontId="16" fillId="0" borderId="21" xfId="0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4" fontId="14" fillId="0" borderId="4" xfId="0" applyNumberFormat="1" applyFont="1" applyFill="1" applyBorder="1" applyAlignment="1">
      <alignment horizontal="center"/>
    </xf>
    <xf numFmtId="49" fontId="13" fillId="0" borderId="16" xfId="0" applyNumberFormat="1" applyFont="1" applyFill="1" applyBorder="1" applyAlignment="1">
      <alignment horizontal="left" vertical="center" wrapText="1"/>
    </xf>
    <xf numFmtId="3" fontId="16" fillId="0" borderId="21" xfId="0" applyNumberFormat="1" applyFont="1" applyFill="1" applyBorder="1" applyAlignment="1">
      <alignment horizontal="center" vertical="center" wrapText="1" shrinkToFit="1"/>
    </xf>
    <xf numFmtId="4" fontId="15" fillId="0" borderId="4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wrapText="1" shrinkToFit="1"/>
    </xf>
    <xf numFmtId="49" fontId="15" fillId="0" borderId="1" xfId="0" applyNumberFormat="1" applyFont="1" applyFill="1" applyBorder="1" applyAlignment="1">
      <alignment horizontal="center" wrapText="1" shrinkToFit="1"/>
    </xf>
    <xf numFmtId="49" fontId="6" fillId="0" borderId="16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2" fontId="14" fillId="0" borderId="4" xfId="0" applyNumberFormat="1" applyFont="1" applyFill="1" applyBorder="1" applyAlignment="1">
      <alignment horizontal="center" vertical="center"/>
    </xf>
    <xf numFmtId="2" fontId="17" fillId="0" borderId="4" xfId="1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/>
    </xf>
    <xf numFmtId="0" fontId="16" fillId="0" borderId="12" xfId="0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vertical="center"/>
    </xf>
    <xf numFmtId="14" fontId="17" fillId="0" borderId="14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4" fontId="17" fillId="0" borderId="26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49" fontId="17" fillId="0" borderId="3" xfId="0" applyNumberFormat="1" applyFont="1" applyFill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 wrapText="1" shrinkToFit="1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 wrapText="1"/>
    </xf>
    <xf numFmtId="49" fontId="17" fillId="0" borderId="2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justify" wrapText="1" shrinkToFit="1"/>
    </xf>
    <xf numFmtId="4" fontId="17" fillId="0" borderId="5" xfId="8" applyNumberFormat="1" applyFont="1" applyFill="1" applyBorder="1" applyAlignment="1">
      <alignment horizontal="center" vertical="center" wrapText="1"/>
    </xf>
    <xf numFmtId="4" fontId="17" fillId="0" borderId="3" xfId="8" applyNumberFormat="1" applyFont="1" applyFill="1" applyBorder="1" applyAlignment="1">
      <alignment horizontal="center" vertical="center" wrapText="1"/>
    </xf>
    <xf numFmtId="4" fontId="17" fillId="0" borderId="5" xfId="6" applyNumberFormat="1" applyFont="1" applyFill="1" applyBorder="1" applyAlignment="1">
      <alignment horizontal="center" vertical="center" wrapText="1"/>
    </xf>
    <xf numFmtId="4" fontId="17" fillId="0" borderId="3" xfId="6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vertical="center" wrapText="1"/>
    </xf>
    <xf numFmtId="4" fontId="17" fillId="0" borderId="3" xfId="9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/>
    </xf>
    <xf numFmtId="4" fontId="17" fillId="0" borderId="3" xfId="0" applyNumberFormat="1" applyFont="1" applyFill="1" applyBorder="1" applyAlignment="1">
      <alignment horizontal="center" vertical="center"/>
    </xf>
    <xf numFmtId="4" fontId="16" fillId="0" borderId="16" xfId="2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/>
    </xf>
    <xf numFmtId="14" fontId="14" fillId="0" borderId="11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49" fontId="14" fillId="0" borderId="2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/>
    </xf>
    <xf numFmtId="0" fontId="15" fillId="0" borderId="3" xfId="0" applyFont="1" applyFill="1" applyBorder="1"/>
    <xf numFmtId="3" fontId="14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center" wrapText="1" shrinkToFit="1"/>
    </xf>
    <xf numFmtId="0" fontId="6" fillId="0" borderId="24" xfId="0" applyFont="1" applyFill="1" applyBorder="1"/>
    <xf numFmtId="49" fontId="14" fillId="0" borderId="6" xfId="0" applyNumberFormat="1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/>
    </xf>
    <xf numFmtId="14" fontId="14" fillId="0" borderId="11" xfId="0" applyNumberFormat="1" applyFont="1" applyFill="1" applyBorder="1" applyAlignment="1">
      <alignment horizontal="center" vertical="center"/>
    </xf>
    <xf numFmtId="14" fontId="14" fillId="0" borderId="26" xfId="0" applyNumberFormat="1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/>
    </xf>
    <xf numFmtId="4" fontId="22" fillId="0" borderId="8" xfId="0" applyNumberFormat="1" applyFont="1" applyFill="1" applyBorder="1" applyAlignment="1">
      <alignment horizontal="center" vertical="center" wrapText="1"/>
    </xf>
    <xf numFmtId="14" fontId="22" fillId="0" borderId="9" xfId="0" applyNumberFormat="1" applyFont="1" applyFill="1" applyBorder="1" applyAlignment="1">
      <alignment horizontal="center" vertical="center"/>
    </xf>
    <xf numFmtId="49" fontId="22" fillId="0" borderId="22" xfId="0" applyNumberFormat="1" applyFont="1" applyFill="1" applyBorder="1" applyAlignment="1">
      <alignment horizontal="center" vertical="center" wrapText="1"/>
    </xf>
    <xf numFmtId="14" fontId="22" fillId="0" borderId="26" xfId="0" applyNumberFormat="1" applyFont="1" applyFill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14" fontId="14" fillId="0" borderId="9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17" fontId="14" fillId="0" borderId="4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4" fontId="6" fillId="0" borderId="7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wrapText="1" shrinkToFit="1"/>
    </xf>
    <xf numFmtId="14" fontId="14" fillId="0" borderId="27" xfId="0" applyNumberFormat="1" applyFont="1" applyFill="1" applyBorder="1" applyAlignment="1">
      <alignment horizontal="center" vertical="center"/>
    </xf>
    <xf numFmtId="14" fontId="14" fillId="0" borderId="30" xfId="0" applyNumberFormat="1" applyFont="1" applyFill="1" applyBorder="1" applyAlignment="1">
      <alignment horizontal="center" vertical="center"/>
    </xf>
    <xf numFmtId="14" fontId="14" fillId="0" borderId="30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horizontal="center" vertical="center" wrapText="1"/>
    </xf>
    <xf numFmtId="14" fontId="14" fillId="0" borderId="26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 wrapText="1" shrinkToFit="1"/>
    </xf>
    <xf numFmtId="4" fontId="17" fillId="0" borderId="3" xfId="3" applyNumberFormat="1" applyFont="1" applyFill="1" applyBorder="1" applyAlignment="1">
      <alignment horizontal="center" vertical="center" wrapText="1"/>
    </xf>
    <xf numFmtId="4" fontId="17" fillId="0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2" fontId="17" fillId="0" borderId="4" xfId="0" applyNumberFormat="1" applyFont="1" applyFill="1" applyBorder="1" applyAlignment="1">
      <alignment horizontal="center" vertical="center" wrapText="1"/>
    </xf>
    <xf numFmtId="4" fontId="17" fillId="0" borderId="4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4" fontId="17" fillId="0" borderId="3" xfId="7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horizontal="center" vertical="center" wrapText="1" shrinkToFi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 wrapText="1"/>
    </xf>
    <xf numFmtId="17" fontId="14" fillId="0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center" wrapText="1"/>
    </xf>
    <xf numFmtId="4" fontId="17" fillId="0" borderId="3" xfId="10" applyNumberFormat="1" applyFont="1" applyFill="1" applyBorder="1" applyAlignment="1">
      <alignment horizontal="center" vertical="center" wrapText="1"/>
    </xf>
    <xf numFmtId="4" fontId="17" fillId="0" borderId="3" xfId="18" applyNumberFormat="1" applyFont="1" applyFill="1" applyBorder="1" applyAlignment="1">
      <alignment horizontal="center" vertical="center" wrapText="1"/>
    </xf>
    <xf numFmtId="4" fontId="17" fillId="0" borderId="5" xfId="19" applyNumberFormat="1" applyFont="1" applyFill="1" applyBorder="1" applyAlignment="1">
      <alignment horizontal="center" vertical="center" wrapText="1"/>
    </xf>
    <xf numFmtId="4" fontId="17" fillId="0" borderId="3" xfId="19" applyNumberFormat="1" applyFont="1" applyFill="1" applyBorder="1" applyAlignment="1">
      <alignment horizontal="center" vertical="center" wrapText="1"/>
    </xf>
    <xf numFmtId="4" fontId="17" fillId="0" borderId="5" xfId="22" applyNumberFormat="1" applyFont="1" applyFill="1" applyBorder="1" applyAlignment="1">
      <alignment horizontal="center"/>
    </xf>
    <xf numFmtId="4" fontId="17" fillId="0" borderId="3" xfId="22" applyNumberFormat="1" applyFont="1" applyFill="1" applyBorder="1" applyAlignment="1">
      <alignment horizontal="center"/>
    </xf>
    <xf numFmtId="4" fontId="13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9" fontId="16" fillId="0" borderId="15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top" wrapText="1"/>
    </xf>
    <xf numFmtId="0" fontId="14" fillId="0" borderId="16" xfId="0" applyFont="1" applyFill="1" applyBorder="1"/>
    <xf numFmtId="3" fontId="3" fillId="0" borderId="3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4" fillId="0" borderId="3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2" fontId="17" fillId="0" borderId="5" xfId="1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" fontId="17" fillId="0" borderId="4" xfId="0" applyNumberFormat="1" applyFont="1" applyFill="1" applyBorder="1" applyAlignment="1">
      <alignment horizontal="center"/>
    </xf>
    <xf numFmtId="4" fontId="16" fillId="0" borderId="16" xfId="0" applyNumberFormat="1" applyFont="1" applyFill="1" applyBorder="1" applyAlignment="1">
      <alignment horizontal="center"/>
    </xf>
    <xf numFmtId="3" fontId="20" fillId="0" borderId="1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/>
    </xf>
    <xf numFmtId="3" fontId="16" fillId="0" borderId="16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 wrapText="1" shrinkToFit="1"/>
    </xf>
    <xf numFmtId="4" fontId="17" fillId="0" borderId="8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3" fontId="17" fillId="0" borderId="4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2" fillId="0" borderId="4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wrapText="1"/>
    </xf>
    <xf numFmtId="3" fontId="17" fillId="0" borderId="3" xfId="0" applyNumberFormat="1" applyFont="1" applyFill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22" fillId="0" borderId="8" xfId="0" applyNumberFormat="1" applyFont="1" applyFill="1" applyBorder="1" applyAlignment="1">
      <alignment horizontal="center" vertical="center" wrapText="1"/>
    </xf>
    <xf numFmtId="3" fontId="20" fillId="0" borderId="16" xfId="0" applyNumberFormat="1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4" fontId="16" fillId="0" borderId="16" xfId="2" applyNumberFormat="1" applyFont="1" applyFill="1" applyBorder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/>
    </xf>
    <xf numFmtId="4" fontId="17" fillId="0" borderId="3" xfId="2" applyNumberFormat="1" applyFont="1" applyFill="1" applyBorder="1" applyAlignment="1">
      <alignment horizontal="center" vertical="center"/>
    </xf>
    <xf numFmtId="4" fontId="17" fillId="0" borderId="16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3" fontId="26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3" fontId="5" fillId="0" borderId="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 wrapText="1"/>
    </xf>
    <xf numFmtId="0" fontId="14" fillId="0" borderId="3" xfId="0" applyFont="1" applyFill="1" applyBorder="1"/>
    <xf numFmtId="4" fontId="27" fillId="0" borderId="3" xfId="1" applyNumberFormat="1" applyFont="1" applyFill="1" applyBorder="1" applyAlignment="1">
      <alignment horizontal="center" vertical="center"/>
    </xf>
    <xf numFmtId="3" fontId="27" fillId="0" borderId="3" xfId="1" applyNumberFormat="1" applyFont="1" applyFill="1" applyBorder="1" applyAlignment="1">
      <alignment horizontal="center" vertical="center"/>
    </xf>
    <xf numFmtId="14" fontId="3" fillId="0" borderId="26" xfId="0" applyNumberFormat="1" applyFont="1" applyFill="1" applyBorder="1" applyAlignment="1">
      <alignment horizontal="center" vertical="center"/>
    </xf>
    <xf numFmtId="14" fontId="17" fillId="0" borderId="30" xfId="0" applyNumberFormat="1" applyFont="1" applyFill="1" applyBorder="1" applyAlignment="1">
      <alignment horizontal="center" vertical="center"/>
    </xf>
    <xf numFmtId="14" fontId="17" fillId="0" borderId="11" xfId="2" applyNumberFormat="1" applyFont="1" applyFill="1" applyBorder="1" applyAlignment="1">
      <alignment horizontal="center" vertical="center"/>
    </xf>
    <xf numFmtId="14" fontId="17" fillId="0" borderId="30" xfId="2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9" fontId="14" fillId="0" borderId="19" xfId="0" applyNumberFormat="1" applyFont="1" applyFill="1" applyBorder="1" applyAlignment="1">
      <alignment horizontal="center" vertical="center"/>
    </xf>
    <xf numFmtId="14" fontId="22" fillId="0" borderId="14" xfId="0" applyNumberFormat="1" applyFont="1" applyFill="1" applyBorder="1" applyAlignment="1">
      <alignment horizontal="center" vertical="center"/>
    </xf>
    <xf numFmtId="14" fontId="22" fillId="0" borderId="11" xfId="0" applyNumberFormat="1" applyFont="1" applyFill="1" applyBorder="1" applyAlignment="1">
      <alignment horizontal="center" vertical="center"/>
    </xf>
    <xf numFmtId="14" fontId="22" fillId="0" borderId="30" xfId="0" applyNumberFormat="1" applyFont="1" applyFill="1" applyBorder="1" applyAlignment="1">
      <alignment horizontal="center" vertical="center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49" fontId="17" fillId="0" borderId="30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/>
    </xf>
    <xf numFmtId="49" fontId="14" fillId="0" borderId="22" xfId="0" applyNumberFormat="1" applyFont="1" applyFill="1" applyBorder="1" applyAlignment="1">
      <alignment horizontal="center" vertical="center"/>
    </xf>
    <xf numFmtId="49" fontId="14" fillId="0" borderId="28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/>
    </xf>
    <xf numFmtId="14" fontId="14" fillId="0" borderId="14" xfId="0" applyNumberFormat="1" applyFont="1" applyFill="1" applyBorder="1" applyAlignment="1">
      <alignment horizontal="center" vertical="center" wrapText="1"/>
    </xf>
    <xf numFmtId="49" fontId="17" fillId="0" borderId="28" xfId="0" applyNumberFormat="1" applyFont="1" applyFill="1" applyBorder="1" applyAlignment="1">
      <alignment horizontal="center" vertical="center" wrapText="1"/>
    </xf>
    <xf numFmtId="14" fontId="14" fillId="0" borderId="11" xfId="0" applyNumberFormat="1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 shrinkToFit="1"/>
    </xf>
    <xf numFmtId="3" fontId="14" fillId="0" borderId="26" xfId="0" applyNumberFormat="1" applyFont="1" applyFill="1" applyBorder="1" applyAlignment="1">
      <alignment horizontal="center" vertical="center"/>
    </xf>
    <xf numFmtId="0" fontId="14" fillId="0" borderId="2" xfId="0" applyFont="1" applyFill="1" applyBorder="1"/>
    <xf numFmtId="0" fontId="14" fillId="0" borderId="0" xfId="0" applyFont="1" applyFill="1" applyBorder="1"/>
    <xf numFmtId="0" fontId="14" fillId="0" borderId="36" xfId="0" applyFont="1" applyFill="1" applyBorder="1"/>
    <xf numFmtId="0" fontId="14" fillId="0" borderId="1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3" fontId="6" fillId="0" borderId="32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 wrapText="1" shrinkToFit="1"/>
    </xf>
    <xf numFmtId="0" fontId="14" fillId="0" borderId="3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49" fontId="17" fillId="0" borderId="42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49" fontId="16" fillId="0" borderId="4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1" fontId="16" fillId="0" borderId="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49" fontId="16" fillId="0" borderId="43" xfId="0" applyNumberFormat="1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49" fontId="18" fillId="0" borderId="43" xfId="0" applyNumberFormat="1" applyFont="1" applyFill="1" applyBorder="1" applyAlignment="1">
      <alignment horizontal="center" vertical="center" wrapText="1"/>
    </xf>
    <xf numFmtId="49" fontId="17" fillId="0" borderId="46" xfId="0" applyNumberFormat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165" fontId="17" fillId="0" borderId="4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6" fillId="0" borderId="16" xfId="0" applyNumberFormat="1" applyFont="1" applyFill="1" applyBorder="1" applyAlignment="1">
      <alignment horizontal="center" vertical="center"/>
    </xf>
    <xf numFmtId="49" fontId="17" fillId="0" borderId="43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49" fontId="17" fillId="0" borderId="45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vertical="center" wrapText="1"/>
    </xf>
    <xf numFmtId="165" fontId="16" fillId="0" borderId="16" xfId="0" applyNumberFormat="1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center" vertical="center" wrapText="1"/>
    </xf>
    <xf numFmtId="14" fontId="16" fillId="0" borderId="21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/>
    </xf>
    <xf numFmtId="49" fontId="16" fillId="0" borderId="45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/>
    </xf>
    <xf numFmtId="49" fontId="14" fillId="0" borderId="22" xfId="0" applyNumberFormat="1" applyFont="1" applyFill="1" applyBorder="1" applyAlignment="1">
      <alignment horizontal="center"/>
    </xf>
    <xf numFmtId="0" fontId="15" fillId="0" borderId="1" xfId="0" applyFont="1" applyFill="1" applyBorder="1"/>
    <xf numFmtId="14" fontId="17" fillId="0" borderId="26" xfId="0" applyNumberFormat="1" applyFont="1" applyFill="1" applyBorder="1" applyAlignment="1">
      <alignment horizontal="center"/>
    </xf>
    <xf numFmtId="49" fontId="14" fillId="0" borderId="19" xfId="0" applyNumberFormat="1" applyFont="1" applyFill="1" applyBorder="1" applyAlignment="1">
      <alignment horizontal="center"/>
    </xf>
    <xf numFmtId="0" fontId="15" fillId="0" borderId="5" xfId="0" applyFont="1" applyFill="1" applyBorder="1"/>
    <xf numFmtId="49" fontId="14" fillId="0" borderId="5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 wrapText="1" shrinkToFit="1"/>
    </xf>
    <xf numFmtId="3" fontId="16" fillId="0" borderId="16" xfId="0" applyNumberFormat="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justify" wrapText="1" shrinkToFit="1"/>
    </xf>
    <xf numFmtId="49" fontId="15" fillId="0" borderId="5" xfId="0" applyNumberFormat="1" applyFont="1" applyFill="1" applyBorder="1" applyAlignment="1">
      <alignment horizontal="center" vertical="justify" wrapText="1" shrinkToFit="1"/>
    </xf>
    <xf numFmtId="2" fontId="14" fillId="0" borderId="1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/>
    </xf>
    <xf numFmtId="14" fontId="16" fillId="0" borderId="26" xfId="0" applyNumberFormat="1" applyFont="1" applyFill="1" applyBorder="1" applyAlignment="1">
      <alignment horizontal="center" vertical="center"/>
    </xf>
    <xf numFmtId="49" fontId="16" fillId="0" borderId="2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justify" wrapText="1" shrinkToFit="1"/>
    </xf>
    <xf numFmtId="49" fontId="6" fillId="0" borderId="18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/>
    <xf numFmtId="4" fontId="14" fillId="0" borderId="0" xfId="0" applyNumberFormat="1" applyFont="1" applyFill="1" applyBorder="1"/>
    <xf numFmtId="0" fontId="28" fillId="0" borderId="1" xfId="0" applyFont="1" applyFill="1" applyBorder="1" applyAlignment="1">
      <alignment horizontal="left" vertical="center" wrapText="1"/>
    </xf>
    <xf numFmtId="49" fontId="6" fillId="0" borderId="5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7" fontId="14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wrapText="1" shrinkToFit="1"/>
    </xf>
    <xf numFmtId="0" fontId="4" fillId="0" borderId="5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wrapText="1" shrinkToFit="1"/>
    </xf>
    <xf numFmtId="0" fontId="28" fillId="0" borderId="8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/>
    <xf numFmtId="43" fontId="14" fillId="0" borderId="3" xfId="2" applyFont="1" applyFill="1" applyBorder="1" applyAlignment="1">
      <alignment horizontal="center" vertical="center"/>
    </xf>
    <xf numFmtId="4" fontId="14" fillId="0" borderId="3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14" fillId="0" borderId="38" xfId="0" applyNumberFormat="1" applyFont="1" applyFill="1" applyBorder="1" applyAlignment="1">
      <alignment horizontal="center" vertical="center" wrapText="1"/>
    </xf>
    <xf numFmtId="4" fontId="14" fillId="0" borderId="39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14" fillId="0" borderId="48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/>
    </xf>
    <xf numFmtId="3" fontId="17" fillId="0" borderId="16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 shrinkToFi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" fontId="17" fillId="0" borderId="7" xfId="4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3" fontId="17" fillId="0" borderId="7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right" vertical="center" wrapText="1"/>
    </xf>
    <xf numFmtId="14" fontId="17" fillId="0" borderId="9" xfId="0" applyNumberFormat="1" applyFont="1" applyFill="1" applyBorder="1" applyAlignment="1">
      <alignment horizontal="center" vertical="center"/>
    </xf>
    <xf numFmtId="4" fontId="17" fillId="0" borderId="3" xfId="4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left" vertical="center"/>
    </xf>
    <xf numFmtId="4" fontId="16" fillId="0" borderId="12" xfId="0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3" fontId="16" fillId="0" borderId="32" xfId="0" applyNumberFormat="1" applyFont="1" applyFill="1" applyBorder="1" applyAlignment="1">
      <alignment horizontal="center" vertical="center" wrapText="1" shrinkToFit="1"/>
    </xf>
    <xf numFmtId="4" fontId="16" fillId="0" borderId="32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/>
    </xf>
    <xf numFmtId="4" fontId="17" fillId="0" borderId="8" xfId="3" applyNumberFormat="1" applyFont="1" applyFill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14" fontId="17" fillId="0" borderId="27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left" vertical="center"/>
    </xf>
    <xf numFmtId="3" fontId="16" fillId="0" borderId="12" xfId="0" applyNumberFormat="1" applyFont="1" applyFill="1" applyBorder="1" applyAlignment="1">
      <alignment horizontal="center" vertical="center" wrapText="1" shrinkToFit="1"/>
    </xf>
    <xf numFmtId="49" fontId="17" fillId="0" borderId="18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left" vertical="center"/>
    </xf>
    <xf numFmtId="4" fontId="17" fillId="0" borderId="8" xfId="5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7" fillId="0" borderId="8" xfId="6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right" vertical="center" wrapText="1"/>
    </xf>
    <xf numFmtId="0" fontId="16" fillId="0" borderId="53" xfId="0" applyFont="1" applyFill="1" applyBorder="1" applyAlignment="1">
      <alignment horizontal="left" vertical="center"/>
    </xf>
    <xf numFmtId="0" fontId="16" fillId="0" borderId="54" xfId="0" applyFont="1" applyFill="1" applyBorder="1" applyAlignment="1">
      <alignment horizontal="center" vertical="center"/>
    </xf>
    <xf numFmtId="49" fontId="17" fillId="0" borderId="5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4" fontId="17" fillId="0" borderId="8" xfId="13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/>
    </xf>
    <xf numFmtId="4" fontId="17" fillId="0" borderId="34" xfId="0" applyNumberFormat="1" applyFont="1" applyFill="1" applyBorder="1" applyAlignment="1">
      <alignment horizontal="center" vertical="center" wrapText="1"/>
    </xf>
    <xf numFmtId="14" fontId="17" fillId="0" borderId="9" xfId="2" applyNumberFormat="1" applyFont="1" applyFill="1" applyBorder="1" applyAlignment="1">
      <alignment horizontal="center" vertical="center"/>
    </xf>
    <xf numFmtId="4" fontId="17" fillId="0" borderId="56" xfId="0" applyNumberFormat="1" applyFont="1" applyFill="1" applyBorder="1" applyAlignment="1">
      <alignment horizontal="center" vertical="center" wrapText="1"/>
    </xf>
    <xf numFmtId="4" fontId="17" fillId="0" borderId="8" xfId="7" applyNumberFormat="1" applyFont="1" applyFill="1" applyBorder="1" applyAlignment="1">
      <alignment horizontal="center" vertical="center" wrapText="1"/>
    </xf>
    <xf numFmtId="14" fontId="17" fillId="0" borderId="27" xfId="2" applyNumberFormat="1" applyFont="1" applyFill="1" applyBorder="1" applyAlignment="1">
      <alignment horizontal="center" vertical="center"/>
    </xf>
    <xf numFmtId="49" fontId="16" fillId="0" borderId="51" xfId="0" applyNumberFormat="1" applyFont="1" applyFill="1" applyBorder="1" applyAlignment="1">
      <alignment horizontal="center" vertical="center" wrapText="1"/>
    </xf>
    <xf numFmtId="4" fontId="17" fillId="0" borderId="57" xfId="0" applyNumberFormat="1" applyFont="1" applyFill="1" applyBorder="1" applyAlignment="1">
      <alignment horizontal="center" vertical="center" wrapText="1"/>
    </xf>
    <xf numFmtId="14" fontId="17" fillId="0" borderId="14" xfId="2" applyNumberFormat="1" applyFont="1" applyFill="1" applyBorder="1" applyAlignment="1">
      <alignment horizontal="right" vertical="center"/>
    </xf>
    <xf numFmtId="14" fontId="17" fillId="0" borderId="11" xfId="2" applyNumberFormat="1" applyFont="1" applyFill="1" applyBorder="1" applyAlignment="1">
      <alignment horizontal="right" vertical="center"/>
    </xf>
    <xf numFmtId="4" fontId="16" fillId="0" borderId="58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14" fontId="17" fillId="0" borderId="9" xfId="0" applyNumberFormat="1" applyFont="1" applyFill="1" applyBorder="1" applyAlignment="1">
      <alignment horizontal="right" vertical="center"/>
    </xf>
    <xf numFmtId="14" fontId="17" fillId="0" borderId="11" xfId="0" applyNumberFormat="1" applyFont="1" applyFill="1" applyBorder="1" applyAlignment="1">
      <alignment horizontal="right" vertical="center"/>
    </xf>
    <xf numFmtId="4" fontId="17" fillId="0" borderId="8" xfId="8" applyNumberFormat="1" applyFont="1" applyFill="1" applyBorder="1" applyAlignment="1">
      <alignment horizontal="center" vertical="center" wrapText="1"/>
    </xf>
    <xf numFmtId="14" fontId="17" fillId="0" borderId="9" xfId="2" applyNumberFormat="1" applyFont="1" applyFill="1" applyBorder="1" applyAlignment="1">
      <alignment horizontal="right" vertical="center"/>
    </xf>
    <xf numFmtId="0" fontId="16" fillId="0" borderId="44" xfId="0" applyFont="1" applyFill="1" applyBorder="1" applyAlignment="1">
      <alignment horizontal="left" vertical="center"/>
    </xf>
    <xf numFmtId="4" fontId="16" fillId="0" borderId="48" xfId="0" applyNumberFormat="1" applyFont="1" applyFill="1" applyBorder="1" applyAlignment="1">
      <alignment horizontal="center" vertical="center" wrapText="1"/>
    </xf>
    <xf numFmtId="14" fontId="17" fillId="0" borderId="27" xfId="2" applyNumberFormat="1" applyFont="1" applyFill="1" applyBorder="1" applyAlignment="1">
      <alignment horizontal="right" vertical="center"/>
    </xf>
    <xf numFmtId="4" fontId="16" fillId="0" borderId="12" xfId="0" applyNumberFormat="1" applyFont="1" applyFill="1" applyBorder="1" applyAlignment="1">
      <alignment vertical="center" wrapText="1"/>
    </xf>
    <xf numFmtId="0" fontId="16" fillId="0" borderId="54" xfId="0" applyFont="1" applyFill="1" applyBorder="1" applyAlignment="1">
      <alignment vertical="center"/>
    </xf>
    <xf numFmtId="4" fontId="17" fillId="0" borderId="8" xfId="1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vertical="center" wrapText="1"/>
    </xf>
    <xf numFmtId="49" fontId="17" fillId="0" borderId="51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righ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4" fontId="17" fillId="0" borderId="8" xfId="9" applyNumberFormat="1" applyFont="1" applyFill="1" applyBorder="1" applyAlignment="1">
      <alignment horizontal="center" vertical="center" wrapText="1"/>
    </xf>
    <xf numFmtId="4" fontId="16" fillId="0" borderId="3" xfId="19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left" vertical="center"/>
    </xf>
    <xf numFmtId="4" fontId="16" fillId="0" borderId="12" xfId="2" applyNumberFormat="1" applyFont="1" applyFill="1" applyBorder="1" applyAlignment="1">
      <alignment horizontal="center" vertical="center" wrapText="1"/>
    </xf>
    <xf numFmtId="4" fontId="17" fillId="0" borderId="7" xfId="2" applyNumberFormat="1" applyFont="1" applyFill="1" applyBorder="1" applyAlignment="1">
      <alignment horizontal="center" vertical="center" wrapText="1"/>
    </xf>
    <xf numFmtId="4" fontId="14" fillId="0" borderId="5" xfId="2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vertical="center"/>
    </xf>
    <xf numFmtId="4" fontId="14" fillId="0" borderId="0" xfId="0" applyNumberFormat="1" applyFont="1" applyFill="1" applyAlignment="1">
      <alignment horizontal="center"/>
    </xf>
    <xf numFmtId="4" fontId="16" fillId="0" borderId="32" xfId="2" applyNumberFormat="1" applyFont="1" applyFill="1" applyBorder="1" applyAlignment="1">
      <alignment horizontal="center" vertical="center" wrapText="1"/>
    </xf>
    <xf numFmtId="49" fontId="17" fillId="0" borderId="35" xfId="0" applyNumberFormat="1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6" fillId="0" borderId="61" xfId="0" applyFont="1" applyFill="1" applyBorder="1" applyAlignment="1">
      <alignment horizontal="left" vertical="center"/>
    </xf>
    <xf numFmtId="49" fontId="17" fillId="0" borderId="17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/>
    </xf>
    <xf numFmtId="0" fontId="10" fillId="0" borderId="49" xfId="0" applyFont="1" applyFill="1" applyBorder="1" applyAlignment="1">
      <alignment vertical="center" wrapText="1"/>
    </xf>
    <xf numFmtId="0" fontId="16" fillId="0" borderId="47" xfId="0" applyFont="1" applyFill="1" applyBorder="1" applyAlignment="1">
      <alignment horizontal="left" vertical="center"/>
    </xf>
    <xf numFmtId="49" fontId="16" fillId="0" borderId="3" xfId="0" applyNumberFormat="1" applyFont="1" applyFill="1" applyBorder="1" applyAlignment="1">
      <alignment horizontal="center" wrapText="1" shrinkToFit="1"/>
    </xf>
    <xf numFmtId="4" fontId="17" fillId="0" borderId="8" xfId="4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4" fontId="17" fillId="0" borderId="5" xfId="4" applyNumberFormat="1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left" vertical="center" wrapText="1"/>
    </xf>
    <xf numFmtId="49" fontId="17" fillId="0" borderId="51" xfId="0" applyNumberFormat="1" applyFont="1" applyFill="1" applyBorder="1" applyAlignment="1">
      <alignment horizontal="center" wrapText="1"/>
    </xf>
    <xf numFmtId="4" fontId="17" fillId="0" borderId="8" xfId="12" applyNumberFormat="1" applyFont="1" applyFill="1" applyBorder="1" applyAlignment="1">
      <alignment horizontal="center" vertical="center" wrapText="1"/>
    </xf>
    <xf numFmtId="4" fontId="17" fillId="0" borderId="3" xfId="12" applyNumberFormat="1" applyFont="1" applyFill="1" applyBorder="1" applyAlignment="1">
      <alignment horizontal="center" vertical="center" wrapText="1"/>
    </xf>
    <xf numFmtId="4" fontId="17" fillId="0" borderId="3" xfId="14" applyNumberFormat="1" applyFont="1" applyFill="1" applyBorder="1" applyAlignment="1">
      <alignment horizontal="center" vertical="center" wrapText="1"/>
    </xf>
    <xf numFmtId="4" fontId="17" fillId="0" borderId="8" xfId="15" applyNumberFormat="1" applyFont="1" applyFill="1" applyBorder="1" applyAlignment="1">
      <alignment horizontal="center" vertical="center" wrapText="1"/>
    </xf>
    <xf numFmtId="4" fontId="17" fillId="0" borderId="3" xfId="16" applyNumberFormat="1" applyFont="1" applyFill="1" applyBorder="1" applyAlignment="1">
      <alignment horizontal="center" vertical="center" wrapText="1"/>
    </xf>
    <xf numFmtId="4" fontId="17" fillId="0" borderId="8" xfId="17" applyNumberFormat="1" applyFont="1" applyFill="1" applyBorder="1" applyAlignment="1">
      <alignment horizontal="center" vertical="center" wrapText="1"/>
    </xf>
    <xf numFmtId="4" fontId="17" fillId="0" borderId="3" xfId="17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/>
    </xf>
    <xf numFmtId="4" fontId="17" fillId="0" borderId="8" xfId="0" applyNumberFormat="1" applyFont="1" applyFill="1" applyBorder="1" applyAlignment="1">
      <alignment horizontal="center"/>
    </xf>
    <xf numFmtId="3" fontId="17" fillId="0" borderId="8" xfId="0" applyNumberFormat="1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vertical="center" wrapText="1"/>
    </xf>
    <xf numFmtId="4" fontId="17" fillId="0" borderId="8" xfId="19" applyNumberFormat="1" applyFont="1" applyFill="1" applyBorder="1" applyAlignment="1">
      <alignment horizontal="center" vertical="center" wrapText="1"/>
    </xf>
    <xf numFmtId="4" fontId="16" fillId="0" borderId="12" xfId="19" applyNumberFormat="1" applyFont="1" applyFill="1" applyBorder="1" applyAlignment="1">
      <alignment horizontal="center" vertical="center" wrapText="1"/>
    </xf>
    <xf numFmtId="4" fontId="17" fillId="0" borderId="8" xfId="20" applyNumberFormat="1" applyFont="1" applyFill="1" applyBorder="1" applyAlignment="1">
      <alignment horizontal="center" vertical="center" wrapText="1"/>
    </xf>
    <xf numFmtId="4" fontId="17" fillId="0" borderId="3" xfId="2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wrapText="1"/>
    </xf>
    <xf numFmtId="4" fontId="17" fillId="0" borderId="8" xfId="21" applyNumberFormat="1" applyFont="1" applyFill="1" applyBorder="1" applyAlignment="1">
      <alignment horizontal="center" vertical="center" wrapText="1"/>
    </xf>
    <xf numFmtId="4" fontId="17" fillId="0" borderId="33" xfId="21" applyNumberFormat="1" applyFont="1" applyFill="1" applyBorder="1" applyAlignment="1">
      <alignment horizontal="center" vertical="center" wrapText="1"/>
    </xf>
    <xf numFmtId="4" fontId="17" fillId="0" borderId="3" xfId="21" applyNumberFormat="1" applyFont="1" applyFill="1" applyBorder="1" applyAlignment="1">
      <alignment horizontal="center" vertical="center" wrapText="1"/>
    </xf>
    <xf numFmtId="4" fontId="17" fillId="0" borderId="39" xfId="21" applyNumberFormat="1" applyFont="1" applyFill="1" applyBorder="1" applyAlignment="1">
      <alignment horizontal="center" vertical="center" wrapText="1"/>
    </xf>
    <xf numFmtId="4" fontId="17" fillId="0" borderId="4" xfId="22" applyNumberFormat="1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right" wrapText="1"/>
    </xf>
    <xf numFmtId="4" fontId="17" fillId="0" borderId="3" xfId="0" applyNumberFormat="1" applyFont="1" applyFill="1" applyBorder="1" applyAlignment="1">
      <alignment horizontal="right" wrapText="1"/>
    </xf>
    <xf numFmtId="4" fontId="17" fillId="0" borderId="5" xfId="0" applyNumberFormat="1" applyFont="1" applyFill="1" applyBorder="1" applyAlignment="1">
      <alignment horizontal="right" wrapText="1"/>
    </xf>
    <xf numFmtId="4" fontId="16" fillId="0" borderId="12" xfId="22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22" fillId="0" borderId="19" xfId="0" applyNumberFormat="1" applyFont="1" applyFill="1" applyBorder="1" applyAlignment="1">
      <alignment horizontal="center" vertical="center" wrapText="1"/>
    </xf>
    <xf numFmtId="49" fontId="22" fillId="0" borderId="28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22" fillId="0" borderId="15" xfId="0" applyNumberFormat="1" applyFont="1" applyFill="1" applyBorder="1" applyAlignment="1">
      <alignment horizontal="center"/>
    </xf>
    <xf numFmtId="49" fontId="16" fillId="0" borderId="19" xfId="0" applyNumberFormat="1" applyFont="1" applyFill="1" applyBorder="1" applyAlignment="1">
      <alignment horizontal="center" vertical="center" wrapText="1"/>
    </xf>
    <xf numFmtId="14" fontId="17" fillId="0" borderId="63" xfId="0" applyNumberFormat="1" applyFont="1" applyFill="1" applyBorder="1" applyAlignment="1">
      <alignment horizontal="center" vertical="center"/>
    </xf>
    <xf numFmtId="14" fontId="17" fillId="0" borderId="65" xfId="0" applyNumberFormat="1" applyFont="1" applyFill="1" applyBorder="1" applyAlignment="1">
      <alignment horizontal="right" vertical="center"/>
    </xf>
    <xf numFmtId="4" fontId="17" fillId="0" borderId="7" xfId="9" applyNumberFormat="1" applyFont="1" applyFill="1" applyBorder="1" applyAlignment="1">
      <alignment horizontal="center" vertical="center" wrapText="1"/>
    </xf>
    <xf numFmtId="0" fontId="17" fillId="0" borderId="3" xfId="0" applyFont="1" applyFill="1" applyBorder="1"/>
    <xf numFmtId="4" fontId="17" fillId="0" borderId="5" xfId="0" applyNumberFormat="1" applyFont="1" applyFill="1" applyBorder="1" applyAlignment="1">
      <alignment horizontal="right" vertical="center"/>
    </xf>
    <xf numFmtId="14" fontId="17" fillId="0" borderId="65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wrapText="1"/>
    </xf>
    <xf numFmtId="4" fontId="14" fillId="0" borderId="1" xfId="2" applyNumberFormat="1" applyFont="1" applyFill="1" applyBorder="1" applyAlignment="1">
      <alignment horizontal="center" vertical="center"/>
    </xf>
    <xf numFmtId="4" fontId="17" fillId="0" borderId="8" xfId="2" applyNumberFormat="1" applyFont="1" applyFill="1" applyBorder="1" applyAlignment="1">
      <alignment horizontal="center"/>
    </xf>
    <xf numFmtId="4" fontId="17" fillId="0" borderId="3" xfId="2" applyNumberFormat="1" applyFont="1" applyFill="1" applyBorder="1" applyAlignment="1">
      <alignment horizontal="center"/>
    </xf>
    <xf numFmtId="4" fontId="17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left" vertical="center" wrapText="1"/>
    </xf>
    <xf numFmtId="14" fontId="14" fillId="0" borderId="21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top" wrapText="1" shrinkToFit="1"/>
    </xf>
    <xf numFmtId="3" fontId="6" fillId="0" borderId="16" xfId="0" applyNumberFormat="1" applyFont="1" applyFill="1" applyBorder="1" applyAlignment="1">
      <alignment horizontal="center" vertical="top" wrapText="1" shrinkToFit="1"/>
    </xf>
    <xf numFmtId="49" fontId="10" fillId="0" borderId="1" xfId="0" applyNumberFormat="1" applyFont="1" applyFill="1" applyBorder="1" applyAlignment="1">
      <alignment horizontal="center" vertical="top" wrapText="1" shrinkToFit="1"/>
    </xf>
    <xf numFmtId="3" fontId="15" fillId="0" borderId="7" xfId="0" applyNumberFormat="1" applyFont="1" applyFill="1" applyBorder="1" applyAlignment="1">
      <alignment horizontal="center" vertical="top" wrapText="1" shrinkToFit="1"/>
    </xf>
    <xf numFmtId="14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 wrapText="1"/>
    </xf>
    <xf numFmtId="49" fontId="14" fillId="0" borderId="7" xfId="0" applyNumberFormat="1" applyFont="1" applyFill="1" applyBorder="1" applyAlignment="1">
      <alignment horizontal="center" vertical="top"/>
    </xf>
    <xf numFmtId="4" fontId="14" fillId="0" borderId="7" xfId="0" applyNumberFormat="1" applyFont="1" applyFill="1" applyBorder="1" applyAlignment="1">
      <alignment horizontal="center" vertical="top" wrapText="1"/>
    </xf>
    <xf numFmtId="0" fontId="14" fillId="0" borderId="7" xfId="0" applyNumberFormat="1" applyFont="1" applyFill="1" applyBorder="1" applyAlignment="1">
      <alignment horizontal="center" vertical="top" wrapText="1"/>
    </xf>
    <xf numFmtId="3" fontId="14" fillId="0" borderId="7" xfId="0" applyNumberFormat="1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center" vertical="top"/>
    </xf>
    <xf numFmtId="4" fontId="6" fillId="0" borderId="16" xfId="0" applyNumberFormat="1" applyFont="1" applyFill="1" applyBorder="1" applyAlignment="1">
      <alignment horizontal="center" vertical="top" wrapText="1"/>
    </xf>
    <xf numFmtId="0" fontId="6" fillId="0" borderId="16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left" vertical="top" wrapText="1"/>
    </xf>
    <xf numFmtId="14" fontId="14" fillId="0" borderId="27" xfId="0" applyNumberFormat="1" applyFont="1" applyFill="1" applyBorder="1" applyAlignment="1">
      <alignment vertical="center"/>
    </xf>
    <xf numFmtId="14" fontId="14" fillId="0" borderId="0" xfId="0" applyNumberFormat="1" applyFont="1" applyFill="1" applyBorder="1" applyAlignment="1">
      <alignment vertical="center"/>
    </xf>
    <xf numFmtId="14" fontId="14" fillId="0" borderId="11" xfId="0" applyNumberFormat="1" applyFont="1" applyFill="1" applyBorder="1" applyAlignment="1">
      <alignment vertical="center"/>
    </xf>
    <xf numFmtId="14" fontId="14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4" fontId="14" fillId="0" borderId="14" xfId="0" applyNumberFormat="1" applyFont="1" applyFill="1" applyBorder="1"/>
    <xf numFmtId="14" fontId="14" fillId="0" borderId="0" xfId="0" applyNumberFormat="1" applyFont="1" applyFill="1" applyBorder="1"/>
    <xf numFmtId="14" fontId="14" fillId="0" borderId="11" xfId="0" applyNumberFormat="1" applyFont="1" applyFill="1" applyBorder="1"/>
    <xf numFmtId="14" fontId="14" fillId="0" borderId="14" xfId="0" applyNumberFormat="1" applyFont="1" applyFill="1" applyBorder="1" applyAlignment="1">
      <alignment vertical="center"/>
    </xf>
    <xf numFmtId="3" fontId="15" fillId="0" borderId="20" xfId="0" applyNumberFormat="1" applyFont="1" applyFill="1" applyBorder="1" applyAlignment="1">
      <alignment horizontal="center" wrapText="1" shrinkToFit="1"/>
    </xf>
    <xf numFmtId="3" fontId="15" fillId="0" borderId="7" xfId="0" applyNumberFormat="1" applyFont="1" applyFill="1" applyBorder="1" applyAlignment="1">
      <alignment horizontal="center" vertical="center" wrapText="1" shrinkToFit="1"/>
    </xf>
    <xf numFmtId="3" fontId="15" fillId="0" borderId="12" xfId="0" applyNumberFormat="1" applyFont="1" applyFill="1" applyBorder="1" applyAlignment="1">
      <alignment horizontal="center" vertical="center" wrapText="1" shrinkToFit="1"/>
    </xf>
    <xf numFmtId="0" fontId="15" fillId="0" borderId="20" xfId="0" applyFont="1" applyFill="1" applyBorder="1" applyAlignment="1">
      <alignment vertical="center"/>
    </xf>
    <xf numFmtId="14" fontId="14" fillId="0" borderId="27" xfId="0" applyNumberFormat="1" applyFont="1" applyFill="1" applyBorder="1"/>
    <xf numFmtId="14" fontId="14" fillId="0" borderId="9" xfId="0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4" fontId="14" fillId="0" borderId="12" xfId="0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vertical="center"/>
    </xf>
    <xf numFmtId="4" fontId="14" fillId="0" borderId="12" xfId="0" applyNumberFormat="1" applyFont="1" applyFill="1" applyBorder="1" applyAlignment="1">
      <alignment horizontal="center" vertical="top" wrapText="1"/>
    </xf>
    <xf numFmtId="14" fontId="14" fillId="0" borderId="13" xfId="0" applyNumberFormat="1" applyFont="1" applyFill="1" applyBorder="1" applyAlignment="1">
      <alignment vertical="center"/>
    </xf>
    <xf numFmtId="1" fontId="6" fillId="0" borderId="16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4" fontId="14" fillId="0" borderId="1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4" fontId="17" fillId="0" borderId="3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center" vertical="center" wrapText="1" shrinkToFit="1"/>
    </xf>
    <xf numFmtId="4" fontId="17" fillId="0" borderId="5" xfId="0" applyNumberFormat="1" applyFont="1" applyFill="1" applyBorder="1" applyAlignment="1">
      <alignment horizontal="center" vertical="center" wrapText="1" shrinkToFit="1"/>
    </xf>
    <xf numFmtId="4" fontId="16" fillId="0" borderId="16" xfId="0" applyNumberFormat="1" applyFont="1" applyFill="1" applyBorder="1" applyAlignment="1">
      <alignment horizontal="center" vertical="center" wrapText="1" shrinkToFit="1"/>
    </xf>
    <xf numFmtId="49" fontId="16" fillId="0" borderId="21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 shrinkToFit="1"/>
    </xf>
    <xf numFmtId="2" fontId="17" fillId="0" borderId="5" xfId="0" applyNumberFormat="1" applyFont="1" applyFill="1" applyBorder="1" applyAlignment="1">
      <alignment horizontal="center" vertical="center" wrapText="1" shrinkToFit="1"/>
    </xf>
    <xf numFmtId="2" fontId="16" fillId="0" borderId="16" xfId="0" applyNumberFormat="1" applyFont="1" applyFill="1" applyBorder="1" applyAlignment="1">
      <alignment horizontal="center" vertical="center" wrapText="1" shrinkToFit="1"/>
    </xf>
    <xf numFmtId="2" fontId="17" fillId="0" borderId="4" xfId="0" applyNumberFormat="1" applyFont="1" applyFill="1" applyBorder="1" applyAlignment="1">
      <alignment horizontal="center" vertical="center" wrapText="1" shrinkToFit="1"/>
    </xf>
    <xf numFmtId="2" fontId="17" fillId="0" borderId="1" xfId="0" applyNumberFormat="1" applyFont="1" applyFill="1" applyBorder="1" applyAlignment="1">
      <alignment horizontal="center" vertical="center" wrapText="1" shrinkToFit="1"/>
    </xf>
    <xf numFmtId="2" fontId="16" fillId="0" borderId="16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 shrinkToFi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 shrinkToFit="1"/>
    </xf>
    <xf numFmtId="17" fontId="17" fillId="0" borderId="4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16" fontId="14" fillId="0" borderId="4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/>
    </xf>
    <xf numFmtId="16" fontId="14" fillId="0" borderId="1" xfId="0" applyNumberFormat="1" applyFont="1" applyFill="1" applyBorder="1" applyAlignment="1">
      <alignment horizontal="center" vertical="center"/>
    </xf>
    <xf numFmtId="16" fontId="14" fillId="0" borderId="5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top" wrapText="1" shrinkToFit="1"/>
    </xf>
    <xf numFmtId="49" fontId="15" fillId="0" borderId="3" xfId="0" applyNumberFormat="1" applyFont="1" applyFill="1" applyBorder="1" applyAlignment="1">
      <alignment horizontal="center" vertical="top" wrapText="1" shrinkToFit="1"/>
    </xf>
    <xf numFmtId="3" fontId="6" fillId="0" borderId="3" xfId="0" applyNumberFormat="1" applyFont="1" applyFill="1" applyBorder="1" applyAlignment="1">
      <alignment horizontal="center" vertical="top" wrapText="1" shrinkToFit="1"/>
    </xf>
    <xf numFmtId="3" fontId="14" fillId="0" borderId="3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/>
    </xf>
    <xf numFmtId="14" fontId="17" fillId="0" borderId="30" xfId="2" applyNumberFormat="1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right" vertical="center"/>
    </xf>
    <xf numFmtId="14" fontId="17" fillId="0" borderId="11" xfId="2" applyNumberFormat="1" applyFont="1" applyFill="1" applyBorder="1" applyAlignment="1">
      <alignment vertical="center"/>
    </xf>
    <xf numFmtId="14" fontId="14" fillId="0" borderId="27" xfId="0" applyNumberFormat="1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14" fontId="6" fillId="0" borderId="11" xfId="0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/>
    </xf>
    <xf numFmtId="49" fontId="17" fillId="0" borderId="26" xfId="0" applyNumberFormat="1" applyFont="1" applyFill="1" applyBorder="1" applyAlignment="1">
      <alignment horizontal="center" vertical="center"/>
    </xf>
    <xf numFmtId="49" fontId="14" fillId="0" borderId="50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 vertical="center" wrapText="1"/>
    </xf>
    <xf numFmtId="14" fontId="6" fillId="0" borderId="13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wrapText="1" shrinkToFit="1"/>
    </xf>
    <xf numFmtId="3" fontId="10" fillId="0" borderId="33" xfId="0" applyNumberFormat="1" applyFont="1" applyFill="1" applyBorder="1" applyAlignment="1">
      <alignment horizontal="center" vertical="center" wrapText="1" shrinkToFi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 shrinkToFit="1"/>
    </xf>
    <xf numFmtId="49" fontId="10" fillId="0" borderId="59" xfId="0" applyNumberFormat="1" applyFont="1" applyFill="1" applyBorder="1" applyAlignment="1">
      <alignment horizontal="center" vertical="center" wrapText="1" shrinkToFit="1"/>
    </xf>
    <xf numFmtId="4" fontId="10" fillId="0" borderId="3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 shrinkToFit="1"/>
    </xf>
    <xf numFmtId="4" fontId="14" fillId="0" borderId="0" xfId="0" applyNumberFormat="1" applyFont="1" applyFill="1" applyAlignment="1">
      <alignment horizontal="center" vertical="center" wrapText="1"/>
    </xf>
    <xf numFmtId="4" fontId="17" fillId="0" borderId="8" xfId="2" applyNumberFormat="1" applyFont="1" applyFill="1" applyBorder="1" applyAlignment="1">
      <alignment horizontal="center" vertical="center" wrapText="1"/>
    </xf>
    <xf numFmtId="4" fontId="17" fillId="0" borderId="5" xfId="2" applyNumberFormat="1" applyFont="1" applyFill="1" applyBorder="1" applyAlignment="1">
      <alignment horizontal="center" vertical="center" wrapText="1"/>
    </xf>
    <xf numFmtId="4" fontId="17" fillId="0" borderId="1" xfId="2" applyNumberFormat="1" applyFont="1" applyFill="1" applyBorder="1" applyAlignment="1">
      <alignment horizontal="center" vertical="center" wrapText="1"/>
    </xf>
    <xf numFmtId="4" fontId="14" fillId="0" borderId="20" xfId="0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" fontId="17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17" fillId="0" borderId="48" xfId="0" applyNumberFormat="1" applyFont="1" applyFill="1" applyBorder="1" applyAlignment="1">
      <alignment horizontal="center" vertical="center" wrapText="1"/>
    </xf>
    <xf numFmtId="4" fontId="17" fillId="0" borderId="44" xfId="0" applyNumberFormat="1" applyFont="1" applyFill="1" applyBorder="1" applyAlignment="1">
      <alignment horizontal="center" vertical="center" wrapText="1"/>
    </xf>
    <xf numFmtId="4" fontId="17" fillId="0" borderId="4" xfId="5" applyNumberFormat="1" applyFont="1" applyFill="1" applyBorder="1" applyAlignment="1">
      <alignment horizontal="center" vertical="center" wrapText="1"/>
    </xf>
    <xf numFmtId="3" fontId="10" fillId="0" borderId="59" xfId="0" applyNumberFormat="1" applyFont="1" applyFill="1" applyBorder="1" applyAlignment="1">
      <alignment horizontal="center" vertical="center" wrapText="1" shrinkToFit="1"/>
    </xf>
    <xf numFmtId="4" fontId="17" fillId="0" borderId="7" xfId="5" applyNumberFormat="1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horizontal="center" vertical="center" wrapText="1" shrinkToFit="1"/>
    </xf>
    <xf numFmtId="49" fontId="14" fillId="0" borderId="51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textRotation="90" wrapText="1"/>
    </xf>
    <xf numFmtId="49" fontId="6" fillId="0" borderId="10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vertical="center" wrapText="1"/>
    </xf>
    <xf numFmtId="14" fontId="14" fillId="0" borderId="3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0" fontId="14" fillId="0" borderId="5" xfId="0" applyFont="1" applyFill="1" applyBorder="1"/>
    <xf numFmtId="3" fontId="14" fillId="0" borderId="5" xfId="0" applyNumberFormat="1" applyFont="1" applyFill="1" applyBorder="1"/>
    <xf numFmtId="0" fontId="1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2" fontId="17" fillId="0" borderId="5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/>
    <xf numFmtId="0" fontId="15" fillId="0" borderId="32" xfId="0" applyFont="1" applyFill="1" applyBorder="1"/>
    <xf numFmtId="0" fontId="17" fillId="0" borderId="5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17" fillId="0" borderId="4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/>
    <xf numFmtId="0" fontId="15" fillId="0" borderId="4" xfId="0" applyFont="1" applyFill="1" applyBorder="1" applyAlignment="1">
      <alignment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 shrinkToFit="1"/>
    </xf>
    <xf numFmtId="0" fontId="16" fillId="0" borderId="66" xfId="0" applyFont="1" applyFill="1" applyBorder="1" applyAlignment="1">
      <alignment horizontal="center" vertical="center"/>
    </xf>
    <xf numFmtId="3" fontId="10" fillId="0" borderId="39" xfId="0" applyNumberFormat="1" applyFont="1" applyFill="1" applyBorder="1" applyAlignment="1">
      <alignment horizontal="center" vertical="center" wrapText="1" shrinkToFit="1"/>
    </xf>
    <xf numFmtId="14" fontId="17" fillId="0" borderId="63" xfId="0" applyNumberFormat="1" applyFont="1" applyFill="1" applyBorder="1" applyAlignment="1">
      <alignment horizontal="right" vertical="center" wrapText="1"/>
    </xf>
    <xf numFmtId="14" fontId="17" fillId="0" borderId="11" xfId="0" applyNumberFormat="1" applyFont="1" applyFill="1" applyBorder="1" applyAlignment="1">
      <alignment horizontal="right" vertical="center" wrapText="1"/>
    </xf>
    <xf numFmtId="14" fontId="17" fillId="0" borderId="65" xfId="0" applyNumberFormat="1" applyFont="1" applyFill="1" applyBorder="1" applyAlignment="1">
      <alignment horizontal="right" vertical="center" wrapText="1"/>
    </xf>
    <xf numFmtId="14" fontId="17" fillId="0" borderId="63" xfId="0" applyNumberFormat="1" applyFont="1" applyFill="1" applyBorder="1" applyAlignment="1">
      <alignment horizontal="right" vertical="center"/>
    </xf>
    <xf numFmtId="4" fontId="17" fillId="0" borderId="27" xfId="0" applyNumberFormat="1" applyFont="1" applyFill="1" applyBorder="1" applyAlignment="1">
      <alignment horizontal="right" vertical="center"/>
    </xf>
    <xf numFmtId="4" fontId="17" fillId="0" borderId="3" xfId="0" applyNumberFormat="1" applyFont="1" applyFill="1" applyBorder="1" applyAlignment="1">
      <alignment horizontal="right" vertical="center"/>
    </xf>
    <xf numFmtId="4" fontId="17" fillId="0" borderId="14" xfId="0" applyNumberFormat="1" applyFont="1" applyFill="1" applyBorder="1" applyAlignment="1">
      <alignment horizontal="right" vertical="center" wrapText="1"/>
    </xf>
    <xf numFmtId="49" fontId="17" fillId="0" borderId="62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7" fillId="0" borderId="20" xfId="0" applyNumberFormat="1" applyFont="1" applyFill="1" applyBorder="1" applyAlignment="1">
      <alignment horizontal="center" vertical="center" wrapText="1"/>
    </xf>
    <xf numFmtId="3" fontId="17" fillId="0" borderId="20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right" vertical="center"/>
    </xf>
    <xf numFmtId="0" fontId="16" fillId="0" borderId="32" xfId="0" applyFont="1" applyFill="1" applyBorder="1" applyAlignment="1">
      <alignment horizontal="center" vertical="center"/>
    </xf>
    <xf numFmtId="3" fontId="16" fillId="0" borderId="32" xfId="0" applyNumberFormat="1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/>
    </xf>
    <xf numFmtId="4" fontId="17" fillId="0" borderId="7" xfId="2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/>
    </xf>
    <xf numFmtId="3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/>
    <xf numFmtId="0" fontId="17" fillId="0" borderId="1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/>
    </xf>
    <xf numFmtId="1" fontId="14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49" fontId="16" fillId="0" borderId="16" xfId="0" applyNumberFormat="1" applyFont="1" applyFill="1" applyBorder="1" applyAlignment="1">
      <alignment horizontal="center" vertical="justify" wrapText="1" shrinkToFit="1"/>
    </xf>
    <xf numFmtId="0" fontId="14" fillId="0" borderId="4" xfId="0" applyFont="1" applyFill="1" applyBorder="1" applyAlignment="1">
      <alignment horizontal="left" vertical="center"/>
    </xf>
    <xf numFmtId="49" fontId="17" fillId="0" borderId="55" xfId="0" applyNumberFormat="1" applyFont="1" applyFill="1" applyBorder="1" applyAlignment="1">
      <alignment horizontal="center"/>
    </xf>
    <xf numFmtId="49" fontId="17" fillId="0" borderId="35" xfId="0" applyNumberFormat="1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/>
    </xf>
    <xf numFmtId="49" fontId="17" fillId="0" borderId="28" xfId="0" applyNumberFormat="1" applyFont="1" applyFill="1" applyBorder="1" applyAlignment="1">
      <alignment horizontal="center"/>
    </xf>
    <xf numFmtId="49" fontId="17" fillId="0" borderId="18" xfId="0" applyNumberFormat="1" applyFont="1" applyFill="1" applyBorder="1" applyAlignment="1">
      <alignment horizontal="center"/>
    </xf>
    <xf numFmtId="49" fontId="17" fillId="0" borderId="10" xfId="0" applyNumberFormat="1" applyFont="1" applyFill="1" applyBorder="1" applyAlignment="1">
      <alignment horizontal="center"/>
    </xf>
    <xf numFmtId="49" fontId="17" fillId="0" borderId="28" xfId="0" applyNumberFormat="1" applyFont="1" applyFill="1" applyBorder="1" applyAlignment="1">
      <alignment horizontal="center" vertical="center"/>
    </xf>
    <xf numFmtId="49" fontId="17" fillId="0" borderId="62" xfId="0" applyNumberFormat="1" applyFont="1" applyFill="1" applyBorder="1" applyAlignment="1">
      <alignment horizontal="center"/>
    </xf>
    <xf numFmtId="0" fontId="17" fillId="0" borderId="62" xfId="0" applyFont="1" applyFill="1" applyBorder="1" applyAlignment="1">
      <alignment horizontal="center"/>
    </xf>
    <xf numFmtId="49" fontId="17" fillId="0" borderId="5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4" fontId="14" fillId="0" borderId="33" xfId="0" applyNumberFormat="1" applyFont="1" applyFill="1" applyBorder="1" applyAlignment="1">
      <alignment horizontal="center" vertical="center" wrapText="1"/>
    </xf>
    <xf numFmtId="4" fontId="14" fillId="0" borderId="34" xfId="0" applyNumberFormat="1" applyFont="1" applyFill="1" applyBorder="1" applyAlignment="1">
      <alignment horizontal="center" vertical="center" wrapText="1"/>
    </xf>
    <xf numFmtId="4" fontId="14" fillId="0" borderId="29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 textRotation="90"/>
    </xf>
    <xf numFmtId="4" fontId="14" fillId="0" borderId="8" xfId="0" applyNumberFormat="1" applyFont="1" applyFill="1" applyBorder="1" applyAlignment="1">
      <alignment horizontal="center" vertical="center" textRotation="90" wrapText="1"/>
    </xf>
    <xf numFmtId="4" fontId="14" fillId="0" borderId="3" xfId="0" applyNumberFormat="1" applyFont="1" applyFill="1" applyBorder="1" applyAlignment="1">
      <alignment horizontal="center" vertical="center" textRotation="90" wrapText="1"/>
    </xf>
    <xf numFmtId="4" fontId="31" fillId="0" borderId="0" xfId="0" applyNumberFormat="1" applyFont="1" applyFill="1" applyAlignment="1">
      <alignment horizontal="left" vertical="top" wrapText="1"/>
    </xf>
    <xf numFmtId="4" fontId="31" fillId="0" borderId="0" xfId="0" applyNumberFormat="1" applyFont="1" applyFill="1" applyAlignment="1">
      <alignment horizontal="left" vertical="top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 textRotation="90" wrapText="1"/>
    </xf>
    <xf numFmtId="3" fontId="14" fillId="0" borderId="3" xfId="0" applyNumberFormat="1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center" textRotation="90" wrapText="1"/>
    </xf>
    <xf numFmtId="4" fontId="14" fillId="0" borderId="5" xfId="0" applyNumberFormat="1" applyFont="1" applyFill="1" applyBorder="1" applyAlignment="1">
      <alignment horizontal="center" vertical="center" textRotation="90" wrapText="1"/>
    </xf>
    <xf numFmtId="3" fontId="14" fillId="0" borderId="7" xfId="0" applyNumberFormat="1" applyFont="1" applyFill="1" applyBorder="1" applyAlignment="1">
      <alignment horizontal="center" vertical="center" textRotation="90" wrapText="1" shrinkToFit="1"/>
    </xf>
    <xf numFmtId="3" fontId="14" fillId="0" borderId="4" xfId="0" applyNumberFormat="1" applyFont="1" applyFill="1" applyBorder="1" applyAlignment="1">
      <alignment horizontal="center" vertical="center" textRotation="90" wrapText="1" shrinkToFit="1"/>
    </xf>
    <xf numFmtId="3" fontId="14" fillId="0" borderId="5" xfId="0" applyNumberFormat="1" applyFont="1" applyFill="1" applyBorder="1" applyAlignment="1">
      <alignment horizontal="center" vertical="center" textRotation="90" wrapText="1" shrinkToFit="1"/>
    </xf>
    <xf numFmtId="4" fontId="14" fillId="0" borderId="7" xfId="0" applyNumberFormat="1" applyFont="1" applyFill="1" applyBorder="1" applyAlignment="1">
      <alignment horizontal="center" vertical="center" textRotation="90" wrapText="1"/>
    </xf>
    <xf numFmtId="4" fontId="14" fillId="0" borderId="4" xfId="0" applyNumberFormat="1" applyFont="1" applyFill="1" applyBorder="1" applyAlignment="1">
      <alignment horizontal="center" vertical="center" textRotation="90" wrapText="1"/>
    </xf>
    <xf numFmtId="4" fontId="14" fillId="0" borderId="3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textRotation="90" wrapText="1"/>
    </xf>
    <xf numFmtId="0" fontId="14" fillId="0" borderId="8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31" fillId="0" borderId="0" xfId="0" applyFont="1" applyFill="1" applyAlignment="1">
      <alignment horizontal="left" vertical="top" wrapText="1" indent="35"/>
    </xf>
    <xf numFmtId="0" fontId="2" fillId="0" borderId="0" xfId="0" applyFont="1" applyFill="1" applyAlignment="1">
      <alignment horizontal="left" vertical="top" indent="35"/>
    </xf>
    <xf numFmtId="0" fontId="13" fillId="0" borderId="3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</cellXfs>
  <cellStyles count="23">
    <cellStyle name="Обычный" xfId="0" builtinId="0"/>
    <cellStyle name="Обычный 11" xfId="7"/>
    <cellStyle name="Обычный 12" xfId="15"/>
    <cellStyle name="Обычный 13" xfId="16"/>
    <cellStyle name="Обычный 14" xfId="18"/>
    <cellStyle name="Обычный 16" xfId="3"/>
    <cellStyle name="Обычный 18" xfId="4"/>
    <cellStyle name="Обычный 2" xfId="1"/>
    <cellStyle name="Обычный 22" xfId="5"/>
    <cellStyle name="Обычный 23" xfId="10"/>
    <cellStyle name="Обычный 24" xfId="11"/>
    <cellStyle name="Обычный 25" xfId="12"/>
    <cellStyle name="Обычный 29" xfId="14"/>
    <cellStyle name="Обычный 3" xfId="13"/>
    <cellStyle name="Обычный 30" xfId="8"/>
    <cellStyle name="Обычный 31" xfId="9"/>
    <cellStyle name="Обычный 32" xfId="21"/>
    <cellStyle name="Обычный 33" xfId="22"/>
    <cellStyle name="Обычный 34" xfId="19"/>
    <cellStyle name="Обычный 35" xfId="20"/>
    <cellStyle name="Обычный 7" xfId="17"/>
    <cellStyle name="Обычный 9" xfId="6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576"/>
  <sheetViews>
    <sheetView tabSelected="1" zoomScale="82" zoomScaleNormal="82" zoomScaleSheetLayoutView="80" workbookViewId="0">
      <selection activeCell="O20" sqref="O20"/>
    </sheetView>
  </sheetViews>
  <sheetFormatPr defaultRowHeight="12.75" x14ac:dyDescent="0.2"/>
  <cols>
    <col min="1" max="1" width="8.7109375" style="740" customWidth="1"/>
    <col min="2" max="2" width="46" style="21" customWidth="1"/>
    <col min="3" max="3" width="9" style="21" customWidth="1"/>
    <col min="4" max="5" width="6.5703125" style="21" customWidth="1"/>
    <col min="6" max="6" width="7.5703125" style="21" customWidth="1"/>
    <col min="7" max="7" width="4.140625" style="21" customWidth="1"/>
    <col min="8" max="8" width="12.7109375" style="43" customWidth="1"/>
    <col min="9" max="9" width="13.5703125" style="43" customWidth="1"/>
    <col min="10" max="10" width="12.7109375" style="43" customWidth="1"/>
    <col min="11" max="11" width="9" style="368" customWidth="1"/>
    <col min="12" max="12" width="36.7109375" style="880" customWidth="1"/>
    <col min="13" max="13" width="20.140625" style="888" customWidth="1"/>
    <col min="14" max="14" width="12.85546875" style="694" bestFit="1" customWidth="1"/>
    <col min="15" max="15" width="17" style="694" customWidth="1"/>
    <col min="16" max="16" width="15.5703125" style="694" customWidth="1"/>
    <col min="17" max="17" width="17.28515625" style="694" customWidth="1"/>
    <col min="18" max="18" width="15" style="694" customWidth="1"/>
    <col min="19" max="19" width="11.42578125" style="20" customWidth="1"/>
    <col min="20" max="20" width="10" style="20" customWidth="1"/>
    <col min="21" max="21" width="11.7109375" style="21" customWidth="1"/>
    <col min="22" max="22" width="9.140625" style="21"/>
    <col min="23" max="23" width="14.42578125" style="43" bestFit="1" customWidth="1"/>
    <col min="24" max="24" width="9.28515625" style="43" bestFit="1" customWidth="1"/>
    <col min="25" max="25" width="14.42578125" style="43" bestFit="1" customWidth="1"/>
    <col min="26" max="26" width="11.85546875" style="43" bestFit="1" customWidth="1"/>
    <col min="27" max="27" width="14.42578125" style="43" bestFit="1" customWidth="1"/>
    <col min="28" max="230" width="9.140625" style="21"/>
    <col min="231" max="231" width="6.140625" style="21" bestFit="1" customWidth="1"/>
    <col min="232" max="232" width="36.140625" style="21" customWidth="1"/>
    <col min="233" max="234" width="6.5703125" style="21" customWidth="1"/>
    <col min="235" max="235" width="20.85546875" style="21" bestFit="1" customWidth="1"/>
    <col min="236" max="237" width="4" style="21" bestFit="1" customWidth="1"/>
    <col min="238" max="241" width="8.7109375" style="21" customWidth="1"/>
    <col min="242" max="242" width="13" style="21" customWidth="1"/>
    <col min="243" max="246" width="13.140625" style="21" customWidth="1"/>
    <col min="247" max="247" width="5" style="21" bestFit="1" customWidth="1"/>
    <col min="248" max="249" width="9.85546875" style="21" customWidth="1"/>
    <col min="250" max="250" width="11.28515625" style="21" customWidth="1"/>
    <col min="251" max="486" width="9.140625" style="21"/>
    <col min="487" max="487" width="6.140625" style="21" bestFit="1" customWidth="1"/>
    <col min="488" max="488" width="36.140625" style="21" customWidth="1"/>
    <col min="489" max="490" width="6.5703125" style="21" customWidth="1"/>
    <col min="491" max="491" width="20.85546875" style="21" bestFit="1" customWidth="1"/>
    <col min="492" max="493" width="4" style="21" bestFit="1" customWidth="1"/>
    <col min="494" max="497" width="8.7109375" style="21" customWidth="1"/>
    <col min="498" max="498" width="13" style="21" customWidth="1"/>
    <col min="499" max="502" width="13.140625" style="21" customWidth="1"/>
    <col min="503" max="503" width="5" style="21" bestFit="1" customWidth="1"/>
    <col min="504" max="505" width="9.85546875" style="21" customWidth="1"/>
    <col min="506" max="506" width="11.28515625" style="21" customWidth="1"/>
    <col min="507" max="742" width="9.140625" style="21"/>
    <col min="743" max="743" width="6.140625" style="21" bestFit="1" customWidth="1"/>
    <col min="744" max="744" width="36.140625" style="21" customWidth="1"/>
    <col min="745" max="746" width="6.5703125" style="21" customWidth="1"/>
    <col min="747" max="747" width="20.85546875" style="21" bestFit="1" customWidth="1"/>
    <col min="748" max="749" width="4" style="21" bestFit="1" customWidth="1"/>
    <col min="750" max="753" width="8.7109375" style="21" customWidth="1"/>
    <col min="754" max="754" width="13" style="21" customWidth="1"/>
    <col min="755" max="758" width="13.140625" style="21" customWidth="1"/>
    <col min="759" max="759" width="5" style="21" bestFit="1" customWidth="1"/>
    <col min="760" max="761" width="9.85546875" style="21" customWidth="1"/>
    <col min="762" max="762" width="11.28515625" style="21" customWidth="1"/>
    <col min="763" max="998" width="9.140625" style="21"/>
    <col min="999" max="999" width="6.140625" style="21" bestFit="1" customWidth="1"/>
    <col min="1000" max="1000" width="36.140625" style="21" customWidth="1"/>
    <col min="1001" max="1002" width="6.5703125" style="21" customWidth="1"/>
    <col min="1003" max="1003" width="20.85546875" style="21" bestFit="1" customWidth="1"/>
    <col min="1004" max="1005" width="4" style="21" bestFit="1" customWidth="1"/>
    <col min="1006" max="1009" width="8.7109375" style="21" customWidth="1"/>
    <col min="1010" max="1010" width="13" style="21" customWidth="1"/>
    <col min="1011" max="1014" width="13.140625" style="21" customWidth="1"/>
    <col min="1015" max="1015" width="5" style="21" bestFit="1" customWidth="1"/>
    <col min="1016" max="1017" width="9.85546875" style="21" customWidth="1"/>
    <col min="1018" max="1018" width="11.28515625" style="21" customWidth="1"/>
    <col min="1019" max="1254" width="9.140625" style="21"/>
    <col min="1255" max="1255" width="6.140625" style="21" bestFit="1" customWidth="1"/>
    <col min="1256" max="1256" width="36.140625" style="21" customWidth="1"/>
    <col min="1257" max="1258" width="6.5703125" style="21" customWidth="1"/>
    <col min="1259" max="1259" width="20.85546875" style="21" bestFit="1" customWidth="1"/>
    <col min="1260" max="1261" width="4" style="21" bestFit="1" customWidth="1"/>
    <col min="1262" max="1265" width="8.7109375" style="21" customWidth="1"/>
    <col min="1266" max="1266" width="13" style="21" customWidth="1"/>
    <col min="1267" max="1270" width="13.140625" style="21" customWidth="1"/>
    <col min="1271" max="1271" width="5" style="21" bestFit="1" customWidth="1"/>
    <col min="1272" max="1273" width="9.85546875" style="21" customWidth="1"/>
    <col min="1274" max="1274" width="11.28515625" style="21" customWidth="1"/>
    <col min="1275" max="1510" width="9.140625" style="21"/>
    <col min="1511" max="1511" width="6.140625" style="21" bestFit="1" customWidth="1"/>
    <col min="1512" max="1512" width="36.140625" style="21" customWidth="1"/>
    <col min="1513" max="1514" width="6.5703125" style="21" customWidth="1"/>
    <col min="1515" max="1515" width="20.85546875" style="21" bestFit="1" customWidth="1"/>
    <col min="1516" max="1517" width="4" style="21" bestFit="1" customWidth="1"/>
    <col min="1518" max="1521" width="8.7109375" style="21" customWidth="1"/>
    <col min="1522" max="1522" width="13" style="21" customWidth="1"/>
    <col min="1523" max="1526" width="13.140625" style="21" customWidth="1"/>
    <col min="1527" max="1527" width="5" style="21" bestFit="1" customWidth="1"/>
    <col min="1528" max="1529" width="9.85546875" style="21" customWidth="1"/>
    <col min="1530" max="1530" width="11.28515625" style="21" customWidth="1"/>
    <col min="1531" max="1766" width="9.140625" style="21"/>
    <col min="1767" max="1767" width="6.140625" style="21" bestFit="1" customWidth="1"/>
    <col min="1768" max="1768" width="36.140625" style="21" customWidth="1"/>
    <col min="1769" max="1770" width="6.5703125" style="21" customWidth="1"/>
    <col min="1771" max="1771" width="20.85546875" style="21" bestFit="1" customWidth="1"/>
    <col min="1772" max="1773" width="4" style="21" bestFit="1" customWidth="1"/>
    <col min="1774" max="1777" width="8.7109375" style="21" customWidth="1"/>
    <col min="1778" max="1778" width="13" style="21" customWidth="1"/>
    <col min="1779" max="1782" width="13.140625" style="21" customWidth="1"/>
    <col min="1783" max="1783" width="5" style="21" bestFit="1" customWidth="1"/>
    <col min="1784" max="1785" width="9.85546875" style="21" customWidth="1"/>
    <col min="1786" max="1786" width="11.28515625" style="21" customWidth="1"/>
    <col min="1787" max="2022" width="9.140625" style="21"/>
    <col min="2023" max="2023" width="6.140625" style="21" bestFit="1" customWidth="1"/>
    <col min="2024" max="2024" width="36.140625" style="21" customWidth="1"/>
    <col min="2025" max="2026" width="6.5703125" style="21" customWidth="1"/>
    <col min="2027" max="2027" width="20.85546875" style="21" bestFit="1" customWidth="1"/>
    <col min="2028" max="2029" width="4" style="21" bestFit="1" customWidth="1"/>
    <col min="2030" max="2033" width="8.7109375" style="21" customWidth="1"/>
    <col min="2034" max="2034" width="13" style="21" customWidth="1"/>
    <col min="2035" max="2038" width="13.140625" style="21" customWidth="1"/>
    <col min="2039" max="2039" width="5" style="21" bestFit="1" customWidth="1"/>
    <col min="2040" max="2041" width="9.85546875" style="21" customWidth="1"/>
    <col min="2042" max="2042" width="11.28515625" style="21" customWidth="1"/>
    <col min="2043" max="2278" width="9.140625" style="21"/>
    <col min="2279" max="2279" width="6.140625" style="21" bestFit="1" customWidth="1"/>
    <col min="2280" max="2280" width="36.140625" style="21" customWidth="1"/>
    <col min="2281" max="2282" width="6.5703125" style="21" customWidth="1"/>
    <col min="2283" max="2283" width="20.85546875" style="21" bestFit="1" customWidth="1"/>
    <col min="2284" max="2285" width="4" style="21" bestFit="1" customWidth="1"/>
    <col min="2286" max="2289" width="8.7109375" style="21" customWidth="1"/>
    <col min="2290" max="2290" width="13" style="21" customWidth="1"/>
    <col min="2291" max="2294" width="13.140625" style="21" customWidth="1"/>
    <col min="2295" max="2295" width="5" style="21" bestFit="1" customWidth="1"/>
    <col min="2296" max="2297" width="9.85546875" style="21" customWidth="1"/>
    <col min="2298" max="2298" width="11.28515625" style="21" customWidth="1"/>
    <col min="2299" max="2534" width="9.140625" style="21"/>
    <col min="2535" max="2535" width="6.140625" style="21" bestFit="1" customWidth="1"/>
    <col min="2536" max="2536" width="36.140625" style="21" customWidth="1"/>
    <col min="2537" max="2538" width="6.5703125" style="21" customWidth="1"/>
    <col min="2539" max="2539" width="20.85546875" style="21" bestFit="1" customWidth="1"/>
    <col min="2540" max="2541" width="4" style="21" bestFit="1" customWidth="1"/>
    <col min="2542" max="2545" width="8.7109375" style="21" customWidth="1"/>
    <col min="2546" max="2546" width="13" style="21" customWidth="1"/>
    <col min="2547" max="2550" width="13.140625" style="21" customWidth="1"/>
    <col min="2551" max="2551" width="5" style="21" bestFit="1" customWidth="1"/>
    <col min="2552" max="2553" width="9.85546875" style="21" customWidth="1"/>
    <col min="2554" max="2554" width="11.28515625" style="21" customWidth="1"/>
    <col min="2555" max="2790" width="9.140625" style="21"/>
    <col min="2791" max="2791" width="6.140625" style="21" bestFit="1" customWidth="1"/>
    <col min="2792" max="2792" width="36.140625" style="21" customWidth="1"/>
    <col min="2793" max="2794" width="6.5703125" style="21" customWidth="1"/>
    <col min="2795" max="2795" width="20.85546875" style="21" bestFit="1" customWidth="1"/>
    <col min="2796" max="2797" width="4" style="21" bestFit="1" customWidth="1"/>
    <col min="2798" max="2801" width="8.7109375" style="21" customWidth="1"/>
    <col min="2802" max="2802" width="13" style="21" customWidth="1"/>
    <col min="2803" max="2806" width="13.140625" style="21" customWidth="1"/>
    <col min="2807" max="2807" width="5" style="21" bestFit="1" customWidth="1"/>
    <col min="2808" max="2809" width="9.85546875" style="21" customWidth="1"/>
    <col min="2810" max="2810" width="11.28515625" style="21" customWidth="1"/>
    <col min="2811" max="3046" width="9.140625" style="21"/>
    <col min="3047" max="3047" width="6.140625" style="21" bestFit="1" customWidth="1"/>
    <col min="3048" max="3048" width="36.140625" style="21" customWidth="1"/>
    <col min="3049" max="3050" width="6.5703125" style="21" customWidth="1"/>
    <col min="3051" max="3051" width="20.85546875" style="21" bestFit="1" customWidth="1"/>
    <col min="3052" max="3053" width="4" style="21" bestFit="1" customWidth="1"/>
    <col min="3054" max="3057" width="8.7109375" style="21" customWidth="1"/>
    <col min="3058" max="3058" width="13" style="21" customWidth="1"/>
    <col min="3059" max="3062" width="13.140625" style="21" customWidth="1"/>
    <col min="3063" max="3063" width="5" style="21" bestFit="1" customWidth="1"/>
    <col min="3064" max="3065" width="9.85546875" style="21" customWidth="1"/>
    <col min="3066" max="3066" width="11.28515625" style="21" customWidth="1"/>
    <col min="3067" max="3302" width="9.140625" style="21"/>
    <col min="3303" max="3303" width="6.140625" style="21" bestFit="1" customWidth="1"/>
    <col min="3304" max="3304" width="36.140625" style="21" customWidth="1"/>
    <col min="3305" max="3306" width="6.5703125" style="21" customWidth="1"/>
    <col min="3307" max="3307" width="20.85546875" style="21" bestFit="1" customWidth="1"/>
    <col min="3308" max="3309" width="4" style="21" bestFit="1" customWidth="1"/>
    <col min="3310" max="3313" width="8.7109375" style="21" customWidth="1"/>
    <col min="3314" max="3314" width="13" style="21" customWidth="1"/>
    <col min="3315" max="3318" width="13.140625" style="21" customWidth="1"/>
    <col min="3319" max="3319" width="5" style="21" bestFit="1" customWidth="1"/>
    <col min="3320" max="3321" width="9.85546875" style="21" customWidth="1"/>
    <col min="3322" max="3322" width="11.28515625" style="21" customWidth="1"/>
    <col min="3323" max="3558" width="9.140625" style="21"/>
    <col min="3559" max="3559" width="6.140625" style="21" bestFit="1" customWidth="1"/>
    <col min="3560" max="3560" width="36.140625" style="21" customWidth="1"/>
    <col min="3561" max="3562" width="6.5703125" style="21" customWidth="1"/>
    <col min="3563" max="3563" width="20.85546875" style="21" bestFit="1" customWidth="1"/>
    <col min="3564" max="3565" width="4" style="21" bestFit="1" customWidth="1"/>
    <col min="3566" max="3569" width="8.7109375" style="21" customWidth="1"/>
    <col min="3570" max="3570" width="13" style="21" customWidth="1"/>
    <col min="3571" max="3574" width="13.140625" style="21" customWidth="1"/>
    <col min="3575" max="3575" width="5" style="21" bestFit="1" customWidth="1"/>
    <col min="3576" max="3577" width="9.85546875" style="21" customWidth="1"/>
    <col min="3578" max="3578" width="11.28515625" style="21" customWidth="1"/>
    <col min="3579" max="3814" width="9.140625" style="21"/>
    <col min="3815" max="3815" width="6.140625" style="21" bestFit="1" customWidth="1"/>
    <col min="3816" max="3816" width="36.140625" style="21" customWidth="1"/>
    <col min="3817" max="3818" width="6.5703125" style="21" customWidth="1"/>
    <col min="3819" max="3819" width="20.85546875" style="21" bestFit="1" customWidth="1"/>
    <col min="3820" max="3821" width="4" style="21" bestFit="1" customWidth="1"/>
    <col min="3822" max="3825" width="8.7109375" style="21" customWidth="1"/>
    <col min="3826" max="3826" width="13" style="21" customWidth="1"/>
    <col min="3827" max="3830" width="13.140625" style="21" customWidth="1"/>
    <col min="3831" max="3831" width="5" style="21" bestFit="1" customWidth="1"/>
    <col min="3832" max="3833" width="9.85546875" style="21" customWidth="1"/>
    <col min="3834" max="3834" width="11.28515625" style="21" customWidth="1"/>
    <col min="3835" max="4070" width="9.140625" style="21"/>
    <col min="4071" max="4071" width="6.140625" style="21" bestFit="1" customWidth="1"/>
    <col min="4072" max="4072" width="36.140625" style="21" customWidth="1"/>
    <col min="4073" max="4074" width="6.5703125" style="21" customWidth="1"/>
    <col min="4075" max="4075" width="20.85546875" style="21" bestFit="1" customWidth="1"/>
    <col min="4076" max="4077" width="4" style="21" bestFit="1" customWidth="1"/>
    <col min="4078" max="4081" width="8.7109375" style="21" customWidth="1"/>
    <col min="4082" max="4082" width="13" style="21" customWidth="1"/>
    <col min="4083" max="4086" width="13.140625" style="21" customWidth="1"/>
    <col min="4087" max="4087" width="5" style="21" bestFit="1" customWidth="1"/>
    <col min="4088" max="4089" width="9.85546875" style="21" customWidth="1"/>
    <col min="4090" max="4090" width="11.28515625" style="21" customWidth="1"/>
    <col min="4091" max="4326" width="9.140625" style="21"/>
    <col min="4327" max="4327" width="6.140625" style="21" bestFit="1" customWidth="1"/>
    <col min="4328" max="4328" width="36.140625" style="21" customWidth="1"/>
    <col min="4329" max="4330" width="6.5703125" style="21" customWidth="1"/>
    <col min="4331" max="4331" width="20.85546875" style="21" bestFit="1" customWidth="1"/>
    <col min="4332" max="4333" width="4" style="21" bestFit="1" customWidth="1"/>
    <col min="4334" max="4337" width="8.7109375" style="21" customWidth="1"/>
    <col min="4338" max="4338" width="13" style="21" customWidth="1"/>
    <col min="4339" max="4342" width="13.140625" style="21" customWidth="1"/>
    <col min="4343" max="4343" width="5" style="21" bestFit="1" customWidth="1"/>
    <col min="4344" max="4345" width="9.85546875" style="21" customWidth="1"/>
    <col min="4346" max="4346" width="11.28515625" style="21" customWidth="1"/>
    <col min="4347" max="4582" width="9.140625" style="21"/>
    <col min="4583" max="4583" width="6.140625" style="21" bestFit="1" customWidth="1"/>
    <col min="4584" max="4584" width="36.140625" style="21" customWidth="1"/>
    <col min="4585" max="4586" width="6.5703125" style="21" customWidth="1"/>
    <col min="4587" max="4587" width="20.85546875" style="21" bestFit="1" customWidth="1"/>
    <col min="4588" max="4589" width="4" style="21" bestFit="1" customWidth="1"/>
    <col min="4590" max="4593" width="8.7109375" style="21" customWidth="1"/>
    <col min="4594" max="4594" width="13" style="21" customWidth="1"/>
    <col min="4595" max="4598" width="13.140625" style="21" customWidth="1"/>
    <col min="4599" max="4599" width="5" style="21" bestFit="1" customWidth="1"/>
    <col min="4600" max="4601" width="9.85546875" style="21" customWidth="1"/>
    <col min="4602" max="4602" width="11.28515625" style="21" customWidth="1"/>
    <col min="4603" max="4838" width="9.140625" style="21"/>
    <col min="4839" max="4839" width="6.140625" style="21" bestFit="1" customWidth="1"/>
    <col min="4840" max="4840" width="36.140625" style="21" customWidth="1"/>
    <col min="4841" max="4842" width="6.5703125" style="21" customWidth="1"/>
    <col min="4843" max="4843" width="20.85546875" style="21" bestFit="1" customWidth="1"/>
    <col min="4844" max="4845" width="4" style="21" bestFit="1" customWidth="1"/>
    <col min="4846" max="4849" width="8.7109375" style="21" customWidth="1"/>
    <col min="4850" max="4850" width="13" style="21" customWidth="1"/>
    <col min="4851" max="4854" width="13.140625" style="21" customWidth="1"/>
    <col min="4855" max="4855" width="5" style="21" bestFit="1" customWidth="1"/>
    <col min="4856" max="4857" width="9.85546875" style="21" customWidth="1"/>
    <col min="4858" max="4858" width="11.28515625" style="21" customWidth="1"/>
    <col min="4859" max="5094" width="9.140625" style="21"/>
    <col min="5095" max="5095" width="6.140625" style="21" bestFit="1" customWidth="1"/>
    <col min="5096" max="5096" width="36.140625" style="21" customWidth="1"/>
    <col min="5097" max="5098" width="6.5703125" style="21" customWidth="1"/>
    <col min="5099" max="5099" width="20.85546875" style="21" bestFit="1" customWidth="1"/>
    <col min="5100" max="5101" width="4" style="21" bestFit="1" customWidth="1"/>
    <col min="5102" max="5105" width="8.7109375" style="21" customWidth="1"/>
    <col min="5106" max="5106" width="13" style="21" customWidth="1"/>
    <col min="5107" max="5110" width="13.140625" style="21" customWidth="1"/>
    <col min="5111" max="5111" width="5" style="21" bestFit="1" customWidth="1"/>
    <col min="5112" max="5113" width="9.85546875" style="21" customWidth="1"/>
    <col min="5114" max="5114" width="11.28515625" style="21" customWidth="1"/>
    <col min="5115" max="5350" width="9.140625" style="21"/>
    <col min="5351" max="5351" width="6.140625" style="21" bestFit="1" customWidth="1"/>
    <col min="5352" max="5352" width="36.140625" style="21" customWidth="1"/>
    <col min="5353" max="5354" width="6.5703125" style="21" customWidth="1"/>
    <col min="5355" max="5355" width="20.85546875" style="21" bestFit="1" customWidth="1"/>
    <col min="5356" max="5357" width="4" style="21" bestFit="1" customWidth="1"/>
    <col min="5358" max="5361" width="8.7109375" style="21" customWidth="1"/>
    <col min="5362" max="5362" width="13" style="21" customWidth="1"/>
    <col min="5363" max="5366" width="13.140625" style="21" customWidth="1"/>
    <col min="5367" max="5367" width="5" style="21" bestFit="1" customWidth="1"/>
    <col min="5368" max="5369" width="9.85546875" style="21" customWidth="1"/>
    <col min="5370" max="5370" width="11.28515625" style="21" customWidth="1"/>
    <col min="5371" max="5606" width="9.140625" style="21"/>
    <col min="5607" max="5607" width="6.140625" style="21" bestFit="1" customWidth="1"/>
    <col min="5608" max="5608" width="36.140625" style="21" customWidth="1"/>
    <col min="5609" max="5610" width="6.5703125" style="21" customWidth="1"/>
    <col min="5611" max="5611" width="20.85546875" style="21" bestFit="1" customWidth="1"/>
    <col min="5612" max="5613" width="4" style="21" bestFit="1" customWidth="1"/>
    <col min="5614" max="5617" width="8.7109375" style="21" customWidth="1"/>
    <col min="5618" max="5618" width="13" style="21" customWidth="1"/>
    <col min="5619" max="5622" width="13.140625" style="21" customWidth="1"/>
    <col min="5623" max="5623" width="5" style="21" bestFit="1" customWidth="1"/>
    <col min="5624" max="5625" width="9.85546875" style="21" customWidth="1"/>
    <col min="5626" max="5626" width="11.28515625" style="21" customWidth="1"/>
    <col min="5627" max="5862" width="9.140625" style="21"/>
    <col min="5863" max="5863" width="6.140625" style="21" bestFit="1" customWidth="1"/>
    <col min="5864" max="5864" width="36.140625" style="21" customWidth="1"/>
    <col min="5865" max="5866" width="6.5703125" style="21" customWidth="1"/>
    <col min="5867" max="5867" width="20.85546875" style="21" bestFit="1" customWidth="1"/>
    <col min="5868" max="5869" width="4" style="21" bestFit="1" customWidth="1"/>
    <col min="5870" max="5873" width="8.7109375" style="21" customWidth="1"/>
    <col min="5874" max="5874" width="13" style="21" customWidth="1"/>
    <col min="5875" max="5878" width="13.140625" style="21" customWidth="1"/>
    <col min="5879" max="5879" width="5" style="21" bestFit="1" customWidth="1"/>
    <col min="5880" max="5881" width="9.85546875" style="21" customWidth="1"/>
    <col min="5882" max="5882" width="11.28515625" style="21" customWidth="1"/>
    <col min="5883" max="6118" width="9.140625" style="21"/>
    <col min="6119" max="6119" width="6.140625" style="21" bestFit="1" customWidth="1"/>
    <col min="6120" max="6120" width="36.140625" style="21" customWidth="1"/>
    <col min="6121" max="6122" width="6.5703125" style="21" customWidth="1"/>
    <col min="6123" max="6123" width="20.85546875" style="21" bestFit="1" customWidth="1"/>
    <col min="6124" max="6125" width="4" style="21" bestFit="1" customWidth="1"/>
    <col min="6126" max="6129" width="8.7109375" style="21" customWidth="1"/>
    <col min="6130" max="6130" width="13" style="21" customWidth="1"/>
    <col min="6131" max="6134" width="13.140625" style="21" customWidth="1"/>
    <col min="6135" max="6135" width="5" style="21" bestFit="1" customWidth="1"/>
    <col min="6136" max="6137" width="9.85546875" style="21" customWidth="1"/>
    <col min="6138" max="6138" width="11.28515625" style="21" customWidth="1"/>
    <col min="6139" max="6374" width="9.140625" style="21"/>
    <col min="6375" max="6375" width="6.140625" style="21" bestFit="1" customWidth="1"/>
    <col min="6376" max="6376" width="36.140625" style="21" customWidth="1"/>
    <col min="6377" max="6378" width="6.5703125" style="21" customWidth="1"/>
    <col min="6379" max="6379" width="20.85546875" style="21" bestFit="1" customWidth="1"/>
    <col min="6380" max="6381" width="4" style="21" bestFit="1" customWidth="1"/>
    <col min="6382" max="6385" width="8.7109375" style="21" customWidth="1"/>
    <col min="6386" max="6386" width="13" style="21" customWidth="1"/>
    <col min="6387" max="6390" width="13.140625" style="21" customWidth="1"/>
    <col min="6391" max="6391" width="5" style="21" bestFit="1" customWidth="1"/>
    <col min="6392" max="6393" width="9.85546875" style="21" customWidth="1"/>
    <col min="6394" max="6394" width="11.28515625" style="21" customWidth="1"/>
    <col min="6395" max="6630" width="9.140625" style="21"/>
    <col min="6631" max="6631" width="6.140625" style="21" bestFit="1" customWidth="1"/>
    <col min="6632" max="6632" width="36.140625" style="21" customWidth="1"/>
    <col min="6633" max="6634" width="6.5703125" style="21" customWidth="1"/>
    <col min="6635" max="6635" width="20.85546875" style="21" bestFit="1" customWidth="1"/>
    <col min="6636" max="6637" width="4" style="21" bestFit="1" customWidth="1"/>
    <col min="6638" max="6641" width="8.7109375" style="21" customWidth="1"/>
    <col min="6642" max="6642" width="13" style="21" customWidth="1"/>
    <col min="6643" max="6646" width="13.140625" style="21" customWidth="1"/>
    <col min="6647" max="6647" width="5" style="21" bestFit="1" customWidth="1"/>
    <col min="6648" max="6649" width="9.85546875" style="21" customWidth="1"/>
    <col min="6650" max="6650" width="11.28515625" style="21" customWidth="1"/>
    <col min="6651" max="6886" width="9.140625" style="21"/>
    <col min="6887" max="6887" width="6.140625" style="21" bestFit="1" customWidth="1"/>
    <col min="6888" max="6888" width="36.140625" style="21" customWidth="1"/>
    <col min="6889" max="6890" width="6.5703125" style="21" customWidth="1"/>
    <col min="6891" max="6891" width="20.85546875" style="21" bestFit="1" customWidth="1"/>
    <col min="6892" max="6893" width="4" style="21" bestFit="1" customWidth="1"/>
    <col min="6894" max="6897" width="8.7109375" style="21" customWidth="1"/>
    <col min="6898" max="6898" width="13" style="21" customWidth="1"/>
    <col min="6899" max="6902" width="13.140625" style="21" customWidth="1"/>
    <col min="6903" max="6903" width="5" style="21" bestFit="1" customWidth="1"/>
    <col min="6904" max="6905" width="9.85546875" style="21" customWidth="1"/>
    <col min="6906" max="6906" width="11.28515625" style="21" customWidth="1"/>
    <col min="6907" max="7142" width="9.140625" style="21"/>
    <col min="7143" max="7143" width="6.140625" style="21" bestFit="1" customWidth="1"/>
    <col min="7144" max="7144" width="36.140625" style="21" customWidth="1"/>
    <col min="7145" max="7146" width="6.5703125" style="21" customWidth="1"/>
    <col min="7147" max="7147" width="20.85546875" style="21" bestFit="1" customWidth="1"/>
    <col min="7148" max="7149" width="4" style="21" bestFit="1" customWidth="1"/>
    <col min="7150" max="7153" width="8.7109375" style="21" customWidth="1"/>
    <col min="7154" max="7154" width="13" style="21" customWidth="1"/>
    <col min="7155" max="7158" width="13.140625" style="21" customWidth="1"/>
    <col min="7159" max="7159" width="5" style="21" bestFit="1" customWidth="1"/>
    <col min="7160" max="7161" width="9.85546875" style="21" customWidth="1"/>
    <col min="7162" max="7162" width="11.28515625" style="21" customWidth="1"/>
    <col min="7163" max="7398" width="9.140625" style="21"/>
    <col min="7399" max="7399" width="6.140625" style="21" bestFit="1" customWidth="1"/>
    <col min="7400" max="7400" width="36.140625" style="21" customWidth="1"/>
    <col min="7401" max="7402" width="6.5703125" style="21" customWidth="1"/>
    <col min="7403" max="7403" width="20.85546875" style="21" bestFit="1" customWidth="1"/>
    <col min="7404" max="7405" width="4" style="21" bestFit="1" customWidth="1"/>
    <col min="7406" max="7409" width="8.7109375" style="21" customWidth="1"/>
    <col min="7410" max="7410" width="13" style="21" customWidth="1"/>
    <col min="7411" max="7414" width="13.140625" style="21" customWidth="1"/>
    <col min="7415" max="7415" width="5" style="21" bestFit="1" customWidth="1"/>
    <col min="7416" max="7417" width="9.85546875" style="21" customWidth="1"/>
    <col min="7418" max="7418" width="11.28515625" style="21" customWidth="1"/>
    <col min="7419" max="7654" width="9.140625" style="21"/>
    <col min="7655" max="7655" width="6.140625" style="21" bestFit="1" customWidth="1"/>
    <col min="7656" max="7656" width="36.140625" style="21" customWidth="1"/>
    <col min="7657" max="7658" width="6.5703125" style="21" customWidth="1"/>
    <col min="7659" max="7659" width="20.85546875" style="21" bestFit="1" customWidth="1"/>
    <col min="7660" max="7661" width="4" style="21" bestFit="1" customWidth="1"/>
    <col min="7662" max="7665" width="8.7109375" style="21" customWidth="1"/>
    <col min="7666" max="7666" width="13" style="21" customWidth="1"/>
    <col min="7667" max="7670" width="13.140625" style="21" customWidth="1"/>
    <col min="7671" max="7671" width="5" style="21" bestFit="1" customWidth="1"/>
    <col min="7672" max="7673" width="9.85546875" style="21" customWidth="1"/>
    <col min="7674" max="7674" width="11.28515625" style="21" customWidth="1"/>
    <col min="7675" max="7910" width="9.140625" style="21"/>
    <col min="7911" max="7911" width="6.140625" style="21" bestFit="1" customWidth="1"/>
    <col min="7912" max="7912" width="36.140625" style="21" customWidth="1"/>
    <col min="7913" max="7914" width="6.5703125" style="21" customWidth="1"/>
    <col min="7915" max="7915" width="20.85546875" style="21" bestFit="1" customWidth="1"/>
    <col min="7916" max="7917" width="4" style="21" bestFit="1" customWidth="1"/>
    <col min="7918" max="7921" width="8.7109375" style="21" customWidth="1"/>
    <col min="7922" max="7922" width="13" style="21" customWidth="1"/>
    <col min="7923" max="7926" width="13.140625" style="21" customWidth="1"/>
    <col min="7927" max="7927" width="5" style="21" bestFit="1" customWidth="1"/>
    <col min="7928" max="7929" width="9.85546875" style="21" customWidth="1"/>
    <col min="7930" max="7930" width="11.28515625" style="21" customWidth="1"/>
    <col min="7931" max="8166" width="9.140625" style="21"/>
    <col min="8167" max="8167" width="6.140625" style="21" bestFit="1" customWidth="1"/>
    <col min="8168" max="8168" width="36.140625" style="21" customWidth="1"/>
    <col min="8169" max="8170" width="6.5703125" style="21" customWidth="1"/>
    <col min="8171" max="8171" width="20.85546875" style="21" bestFit="1" customWidth="1"/>
    <col min="8172" max="8173" width="4" style="21" bestFit="1" customWidth="1"/>
    <col min="8174" max="8177" width="8.7109375" style="21" customWidth="1"/>
    <col min="8178" max="8178" width="13" style="21" customWidth="1"/>
    <col min="8179" max="8182" width="13.140625" style="21" customWidth="1"/>
    <col min="8183" max="8183" width="5" style="21" bestFit="1" customWidth="1"/>
    <col min="8184" max="8185" width="9.85546875" style="21" customWidth="1"/>
    <col min="8186" max="8186" width="11.28515625" style="21" customWidth="1"/>
    <col min="8187" max="8422" width="9.140625" style="21"/>
    <col min="8423" max="8423" width="6.140625" style="21" bestFit="1" customWidth="1"/>
    <col min="8424" max="8424" width="36.140625" style="21" customWidth="1"/>
    <col min="8425" max="8426" width="6.5703125" style="21" customWidth="1"/>
    <col min="8427" max="8427" width="20.85546875" style="21" bestFit="1" customWidth="1"/>
    <col min="8428" max="8429" width="4" style="21" bestFit="1" customWidth="1"/>
    <col min="8430" max="8433" width="8.7109375" style="21" customWidth="1"/>
    <col min="8434" max="8434" width="13" style="21" customWidth="1"/>
    <col min="8435" max="8438" width="13.140625" style="21" customWidth="1"/>
    <col min="8439" max="8439" width="5" style="21" bestFit="1" customWidth="1"/>
    <col min="8440" max="8441" width="9.85546875" style="21" customWidth="1"/>
    <col min="8442" max="8442" width="11.28515625" style="21" customWidth="1"/>
    <col min="8443" max="8678" width="9.140625" style="21"/>
    <col min="8679" max="8679" width="6.140625" style="21" bestFit="1" customWidth="1"/>
    <col min="8680" max="8680" width="36.140625" style="21" customWidth="1"/>
    <col min="8681" max="8682" width="6.5703125" style="21" customWidth="1"/>
    <col min="8683" max="8683" width="20.85546875" style="21" bestFit="1" customWidth="1"/>
    <col min="8684" max="8685" width="4" style="21" bestFit="1" customWidth="1"/>
    <col min="8686" max="8689" width="8.7109375" style="21" customWidth="1"/>
    <col min="8690" max="8690" width="13" style="21" customWidth="1"/>
    <col min="8691" max="8694" width="13.140625" style="21" customWidth="1"/>
    <col min="8695" max="8695" width="5" style="21" bestFit="1" customWidth="1"/>
    <col min="8696" max="8697" width="9.85546875" style="21" customWidth="1"/>
    <col min="8698" max="8698" width="11.28515625" style="21" customWidth="1"/>
    <col min="8699" max="8934" width="9.140625" style="21"/>
    <col min="8935" max="8935" width="6.140625" style="21" bestFit="1" customWidth="1"/>
    <col min="8936" max="8936" width="36.140625" style="21" customWidth="1"/>
    <col min="8937" max="8938" width="6.5703125" style="21" customWidth="1"/>
    <col min="8939" max="8939" width="20.85546875" style="21" bestFit="1" customWidth="1"/>
    <col min="8940" max="8941" width="4" style="21" bestFit="1" customWidth="1"/>
    <col min="8942" max="8945" width="8.7109375" style="21" customWidth="1"/>
    <col min="8946" max="8946" width="13" style="21" customWidth="1"/>
    <col min="8947" max="8950" width="13.140625" style="21" customWidth="1"/>
    <col min="8951" max="8951" width="5" style="21" bestFit="1" customWidth="1"/>
    <col min="8952" max="8953" width="9.85546875" style="21" customWidth="1"/>
    <col min="8954" max="8954" width="11.28515625" style="21" customWidth="1"/>
    <col min="8955" max="9190" width="9.140625" style="21"/>
    <col min="9191" max="9191" width="6.140625" style="21" bestFit="1" customWidth="1"/>
    <col min="9192" max="9192" width="36.140625" style="21" customWidth="1"/>
    <col min="9193" max="9194" width="6.5703125" style="21" customWidth="1"/>
    <col min="9195" max="9195" width="20.85546875" style="21" bestFit="1" customWidth="1"/>
    <col min="9196" max="9197" width="4" style="21" bestFit="1" customWidth="1"/>
    <col min="9198" max="9201" width="8.7109375" style="21" customWidth="1"/>
    <col min="9202" max="9202" width="13" style="21" customWidth="1"/>
    <col min="9203" max="9206" width="13.140625" style="21" customWidth="1"/>
    <col min="9207" max="9207" width="5" style="21" bestFit="1" customWidth="1"/>
    <col min="9208" max="9209" width="9.85546875" style="21" customWidth="1"/>
    <col min="9210" max="9210" width="11.28515625" style="21" customWidth="1"/>
    <col min="9211" max="9446" width="9.140625" style="21"/>
    <col min="9447" max="9447" width="6.140625" style="21" bestFit="1" customWidth="1"/>
    <col min="9448" max="9448" width="36.140625" style="21" customWidth="1"/>
    <col min="9449" max="9450" width="6.5703125" style="21" customWidth="1"/>
    <col min="9451" max="9451" width="20.85546875" style="21" bestFit="1" customWidth="1"/>
    <col min="9452" max="9453" width="4" style="21" bestFit="1" customWidth="1"/>
    <col min="9454" max="9457" width="8.7109375" style="21" customWidth="1"/>
    <col min="9458" max="9458" width="13" style="21" customWidth="1"/>
    <col min="9459" max="9462" width="13.140625" style="21" customWidth="1"/>
    <col min="9463" max="9463" width="5" style="21" bestFit="1" customWidth="1"/>
    <col min="9464" max="9465" width="9.85546875" style="21" customWidth="1"/>
    <col min="9466" max="9466" width="11.28515625" style="21" customWidth="1"/>
    <col min="9467" max="9702" width="9.140625" style="21"/>
    <col min="9703" max="9703" width="6.140625" style="21" bestFit="1" customWidth="1"/>
    <col min="9704" max="9704" width="36.140625" style="21" customWidth="1"/>
    <col min="9705" max="9706" width="6.5703125" style="21" customWidth="1"/>
    <col min="9707" max="9707" width="20.85546875" style="21" bestFit="1" customWidth="1"/>
    <col min="9708" max="9709" width="4" style="21" bestFit="1" customWidth="1"/>
    <col min="9710" max="9713" width="8.7109375" style="21" customWidth="1"/>
    <col min="9714" max="9714" width="13" style="21" customWidth="1"/>
    <col min="9715" max="9718" width="13.140625" style="21" customWidth="1"/>
    <col min="9719" max="9719" width="5" style="21" bestFit="1" customWidth="1"/>
    <col min="9720" max="9721" width="9.85546875" style="21" customWidth="1"/>
    <col min="9722" max="9722" width="11.28515625" style="21" customWidth="1"/>
    <col min="9723" max="9958" width="9.140625" style="21"/>
    <col min="9959" max="9959" width="6.140625" style="21" bestFit="1" customWidth="1"/>
    <col min="9960" max="9960" width="36.140625" style="21" customWidth="1"/>
    <col min="9961" max="9962" width="6.5703125" style="21" customWidth="1"/>
    <col min="9963" max="9963" width="20.85546875" style="21" bestFit="1" customWidth="1"/>
    <col min="9964" max="9965" width="4" style="21" bestFit="1" customWidth="1"/>
    <col min="9966" max="9969" width="8.7109375" style="21" customWidth="1"/>
    <col min="9970" max="9970" width="13" style="21" customWidth="1"/>
    <col min="9971" max="9974" width="13.140625" style="21" customWidth="1"/>
    <col min="9975" max="9975" width="5" style="21" bestFit="1" customWidth="1"/>
    <col min="9976" max="9977" width="9.85546875" style="21" customWidth="1"/>
    <col min="9978" max="9978" width="11.28515625" style="21" customWidth="1"/>
    <col min="9979" max="10214" width="9.140625" style="21"/>
    <col min="10215" max="10215" width="6.140625" style="21" bestFit="1" customWidth="1"/>
    <col min="10216" max="10216" width="36.140625" style="21" customWidth="1"/>
    <col min="10217" max="10218" width="6.5703125" style="21" customWidth="1"/>
    <col min="10219" max="10219" width="20.85546875" style="21" bestFit="1" customWidth="1"/>
    <col min="10220" max="10221" width="4" style="21" bestFit="1" customWidth="1"/>
    <col min="10222" max="10225" width="8.7109375" style="21" customWidth="1"/>
    <col min="10226" max="10226" width="13" style="21" customWidth="1"/>
    <col min="10227" max="10230" width="13.140625" style="21" customWidth="1"/>
    <col min="10231" max="10231" width="5" style="21" bestFit="1" customWidth="1"/>
    <col min="10232" max="10233" width="9.85546875" style="21" customWidth="1"/>
    <col min="10234" max="10234" width="11.28515625" style="21" customWidth="1"/>
    <col min="10235" max="10470" width="9.140625" style="21"/>
    <col min="10471" max="10471" width="6.140625" style="21" bestFit="1" customWidth="1"/>
    <col min="10472" max="10472" width="36.140625" style="21" customWidth="1"/>
    <col min="10473" max="10474" width="6.5703125" style="21" customWidth="1"/>
    <col min="10475" max="10475" width="20.85546875" style="21" bestFit="1" customWidth="1"/>
    <col min="10476" max="10477" width="4" style="21" bestFit="1" customWidth="1"/>
    <col min="10478" max="10481" width="8.7109375" style="21" customWidth="1"/>
    <col min="10482" max="10482" width="13" style="21" customWidth="1"/>
    <col min="10483" max="10486" width="13.140625" style="21" customWidth="1"/>
    <col min="10487" max="10487" width="5" style="21" bestFit="1" customWidth="1"/>
    <col min="10488" max="10489" width="9.85546875" style="21" customWidth="1"/>
    <col min="10490" max="10490" width="11.28515625" style="21" customWidth="1"/>
    <col min="10491" max="10726" width="9.140625" style="21"/>
    <col min="10727" max="10727" width="6.140625" style="21" bestFit="1" customWidth="1"/>
    <col min="10728" max="10728" width="36.140625" style="21" customWidth="1"/>
    <col min="10729" max="10730" width="6.5703125" style="21" customWidth="1"/>
    <col min="10731" max="10731" width="20.85546875" style="21" bestFit="1" customWidth="1"/>
    <col min="10732" max="10733" width="4" style="21" bestFit="1" customWidth="1"/>
    <col min="10734" max="10737" width="8.7109375" style="21" customWidth="1"/>
    <col min="10738" max="10738" width="13" style="21" customWidth="1"/>
    <col min="10739" max="10742" width="13.140625" style="21" customWidth="1"/>
    <col min="10743" max="10743" width="5" style="21" bestFit="1" customWidth="1"/>
    <col min="10744" max="10745" width="9.85546875" style="21" customWidth="1"/>
    <col min="10746" max="10746" width="11.28515625" style="21" customWidth="1"/>
    <col min="10747" max="10982" width="9.140625" style="21"/>
    <col min="10983" max="10983" width="6.140625" style="21" bestFit="1" customWidth="1"/>
    <col min="10984" max="10984" width="36.140625" style="21" customWidth="1"/>
    <col min="10985" max="10986" width="6.5703125" style="21" customWidth="1"/>
    <col min="10987" max="10987" width="20.85546875" style="21" bestFit="1" customWidth="1"/>
    <col min="10988" max="10989" width="4" style="21" bestFit="1" customWidth="1"/>
    <col min="10990" max="10993" width="8.7109375" style="21" customWidth="1"/>
    <col min="10994" max="10994" width="13" style="21" customWidth="1"/>
    <col min="10995" max="10998" width="13.140625" style="21" customWidth="1"/>
    <col min="10999" max="10999" width="5" style="21" bestFit="1" customWidth="1"/>
    <col min="11000" max="11001" width="9.85546875" style="21" customWidth="1"/>
    <col min="11002" max="11002" width="11.28515625" style="21" customWidth="1"/>
    <col min="11003" max="11238" width="9.140625" style="21"/>
    <col min="11239" max="11239" width="6.140625" style="21" bestFit="1" customWidth="1"/>
    <col min="11240" max="11240" width="36.140625" style="21" customWidth="1"/>
    <col min="11241" max="11242" width="6.5703125" style="21" customWidth="1"/>
    <col min="11243" max="11243" width="20.85546875" style="21" bestFit="1" customWidth="1"/>
    <col min="11244" max="11245" width="4" style="21" bestFit="1" customWidth="1"/>
    <col min="11246" max="11249" width="8.7109375" style="21" customWidth="1"/>
    <col min="11250" max="11250" width="13" style="21" customWidth="1"/>
    <col min="11251" max="11254" width="13.140625" style="21" customWidth="1"/>
    <col min="11255" max="11255" width="5" style="21" bestFit="1" customWidth="1"/>
    <col min="11256" max="11257" width="9.85546875" style="21" customWidth="1"/>
    <col min="11258" max="11258" width="11.28515625" style="21" customWidth="1"/>
    <col min="11259" max="11494" width="9.140625" style="21"/>
    <col min="11495" max="11495" width="6.140625" style="21" bestFit="1" customWidth="1"/>
    <col min="11496" max="11496" width="36.140625" style="21" customWidth="1"/>
    <col min="11497" max="11498" width="6.5703125" style="21" customWidth="1"/>
    <col min="11499" max="11499" width="20.85546875" style="21" bestFit="1" customWidth="1"/>
    <col min="11500" max="11501" width="4" style="21" bestFit="1" customWidth="1"/>
    <col min="11502" max="11505" width="8.7109375" style="21" customWidth="1"/>
    <col min="11506" max="11506" width="13" style="21" customWidth="1"/>
    <col min="11507" max="11510" width="13.140625" style="21" customWidth="1"/>
    <col min="11511" max="11511" width="5" style="21" bestFit="1" customWidth="1"/>
    <col min="11512" max="11513" width="9.85546875" style="21" customWidth="1"/>
    <col min="11514" max="11514" width="11.28515625" style="21" customWidth="1"/>
    <col min="11515" max="11750" width="9.140625" style="21"/>
    <col min="11751" max="11751" width="6.140625" style="21" bestFit="1" customWidth="1"/>
    <col min="11752" max="11752" width="36.140625" style="21" customWidth="1"/>
    <col min="11753" max="11754" width="6.5703125" style="21" customWidth="1"/>
    <col min="11755" max="11755" width="20.85546875" style="21" bestFit="1" customWidth="1"/>
    <col min="11756" max="11757" width="4" style="21" bestFit="1" customWidth="1"/>
    <col min="11758" max="11761" width="8.7109375" style="21" customWidth="1"/>
    <col min="11762" max="11762" width="13" style="21" customWidth="1"/>
    <col min="11763" max="11766" width="13.140625" style="21" customWidth="1"/>
    <col min="11767" max="11767" width="5" style="21" bestFit="1" customWidth="1"/>
    <col min="11768" max="11769" width="9.85546875" style="21" customWidth="1"/>
    <col min="11770" max="11770" width="11.28515625" style="21" customWidth="1"/>
    <col min="11771" max="12006" width="9.140625" style="21"/>
    <col min="12007" max="12007" width="6.140625" style="21" bestFit="1" customWidth="1"/>
    <col min="12008" max="12008" width="36.140625" style="21" customWidth="1"/>
    <col min="12009" max="12010" width="6.5703125" style="21" customWidth="1"/>
    <col min="12011" max="12011" width="20.85546875" style="21" bestFit="1" customWidth="1"/>
    <col min="12012" max="12013" width="4" style="21" bestFit="1" customWidth="1"/>
    <col min="12014" max="12017" width="8.7109375" style="21" customWidth="1"/>
    <col min="12018" max="12018" width="13" style="21" customWidth="1"/>
    <col min="12019" max="12022" width="13.140625" style="21" customWidth="1"/>
    <col min="12023" max="12023" width="5" style="21" bestFit="1" customWidth="1"/>
    <col min="12024" max="12025" width="9.85546875" style="21" customWidth="1"/>
    <col min="12026" max="12026" width="11.28515625" style="21" customWidth="1"/>
    <col min="12027" max="12262" width="9.140625" style="21"/>
    <col min="12263" max="12263" width="6.140625" style="21" bestFit="1" customWidth="1"/>
    <col min="12264" max="12264" width="36.140625" style="21" customWidth="1"/>
    <col min="12265" max="12266" width="6.5703125" style="21" customWidth="1"/>
    <col min="12267" max="12267" width="20.85546875" style="21" bestFit="1" customWidth="1"/>
    <col min="12268" max="12269" width="4" style="21" bestFit="1" customWidth="1"/>
    <col min="12270" max="12273" width="8.7109375" style="21" customWidth="1"/>
    <col min="12274" max="12274" width="13" style="21" customWidth="1"/>
    <col min="12275" max="12278" width="13.140625" style="21" customWidth="1"/>
    <col min="12279" max="12279" width="5" style="21" bestFit="1" customWidth="1"/>
    <col min="12280" max="12281" width="9.85546875" style="21" customWidth="1"/>
    <col min="12282" max="12282" width="11.28515625" style="21" customWidth="1"/>
    <col min="12283" max="12518" width="9.140625" style="21"/>
    <col min="12519" max="12519" width="6.140625" style="21" bestFit="1" customWidth="1"/>
    <col min="12520" max="12520" width="36.140625" style="21" customWidth="1"/>
    <col min="12521" max="12522" width="6.5703125" style="21" customWidth="1"/>
    <col min="12523" max="12523" width="20.85546875" style="21" bestFit="1" customWidth="1"/>
    <col min="12524" max="12525" width="4" style="21" bestFit="1" customWidth="1"/>
    <col min="12526" max="12529" width="8.7109375" style="21" customWidth="1"/>
    <col min="12530" max="12530" width="13" style="21" customWidth="1"/>
    <col min="12531" max="12534" width="13.140625" style="21" customWidth="1"/>
    <col min="12535" max="12535" width="5" style="21" bestFit="1" customWidth="1"/>
    <col min="12536" max="12537" width="9.85546875" style="21" customWidth="1"/>
    <col min="12538" max="12538" width="11.28515625" style="21" customWidth="1"/>
    <col min="12539" max="12774" width="9.140625" style="21"/>
    <col min="12775" max="12775" width="6.140625" style="21" bestFit="1" customWidth="1"/>
    <col min="12776" max="12776" width="36.140625" style="21" customWidth="1"/>
    <col min="12777" max="12778" width="6.5703125" style="21" customWidth="1"/>
    <col min="12779" max="12779" width="20.85546875" style="21" bestFit="1" customWidth="1"/>
    <col min="12780" max="12781" width="4" style="21" bestFit="1" customWidth="1"/>
    <col min="12782" max="12785" width="8.7109375" style="21" customWidth="1"/>
    <col min="12786" max="12786" width="13" style="21" customWidth="1"/>
    <col min="12787" max="12790" width="13.140625" style="21" customWidth="1"/>
    <col min="12791" max="12791" width="5" style="21" bestFit="1" customWidth="1"/>
    <col min="12792" max="12793" width="9.85546875" style="21" customWidth="1"/>
    <col min="12794" max="12794" width="11.28515625" style="21" customWidth="1"/>
    <col min="12795" max="13030" width="9.140625" style="21"/>
    <col min="13031" max="13031" width="6.140625" style="21" bestFit="1" customWidth="1"/>
    <col min="13032" max="13032" width="36.140625" style="21" customWidth="1"/>
    <col min="13033" max="13034" width="6.5703125" style="21" customWidth="1"/>
    <col min="13035" max="13035" width="20.85546875" style="21" bestFit="1" customWidth="1"/>
    <col min="13036" max="13037" width="4" style="21" bestFit="1" customWidth="1"/>
    <col min="13038" max="13041" width="8.7109375" style="21" customWidth="1"/>
    <col min="13042" max="13042" width="13" style="21" customWidth="1"/>
    <col min="13043" max="13046" width="13.140625" style="21" customWidth="1"/>
    <col min="13047" max="13047" width="5" style="21" bestFit="1" customWidth="1"/>
    <col min="13048" max="13049" width="9.85546875" style="21" customWidth="1"/>
    <col min="13050" max="13050" width="11.28515625" style="21" customWidth="1"/>
    <col min="13051" max="13286" width="9.140625" style="21"/>
    <col min="13287" max="13287" width="6.140625" style="21" bestFit="1" customWidth="1"/>
    <col min="13288" max="13288" width="36.140625" style="21" customWidth="1"/>
    <col min="13289" max="13290" width="6.5703125" style="21" customWidth="1"/>
    <col min="13291" max="13291" width="20.85546875" style="21" bestFit="1" customWidth="1"/>
    <col min="13292" max="13293" width="4" style="21" bestFit="1" customWidth="1"/>
    <col min="13294" max="13297" width="8.7109375" style="21" customWidth="1"/>
    <col min="13298" max="13298" width="13" style="21" customWidth="1"/>
    <col min="13299" max="13302" width="13.140625" style="21" customWidth="1"/>
    <col min="13303" max="13303" width="5" style="21" bestFit="1" customWidth="1"/>
    <col min="13304" max="13305" width="9.85546875" style="21" customWidth="1"/>
    <col min="13306" max="13306" width="11.28515625" style="21" customWidth="1"/>
    <col min="13307" max="13542" width="9.140625" style="21"/>
    <col min="13543" max="13543" width="6.140625" style="21" bestFit="1" customWidth="1"/>
    <col min="13544" max="13544" width="36.140625" style="21" customWidth="1"/>
    <col min="13545" max="13546" width="6.5703125" style="21" customWidth="1"/>
    <col min="13547" max="13547" width="20.85546875" style="21" bestFit="1" customWidth="1"/>
    <col min="13548" max="13549" width="4" style="21" bestFit="1" customWidth="1"/>
    <col min="13550" max="13553" width="8.7109375" style="21" customWidth="1"/>
    <col min="13554" max="13554" width="13" style="21" customWidth="1"/>
    <col min="13555" max="13558" width="13.140625" style="21" customWidth="1"/>
    <col min="13559" max="13559" width="5" style="21" bestFit="1" customWidth="1"/>
    <col min="13560" max="13561" width="9.85546875" style="21" customWidth="1"/>
    <col min="13562" max="13562" width="11.28515625" style="21" customWidth="1"/>
    <col min="13563" max="13798" width="9.140625" style="21"/>
    <col min="13799" max="13799" width="6.140625" style="21" bestFit="1" customWidth="1"/>
    <col min="13800" max="13800" width="36.140625" style="21" customWidth="1"/>
    <col min="13801" max="13802" width="6.5703125" style="21" customWidth="1"/>
    <col min="13803" max="13803" width="20.85546875" style="21" bestFit="1" customWidth="1"/>
    <col min="13804" max="13805" width="4" style="21" bestFit="1" customWidth="1"/>
    <col min="13806" max="13809" width="8.7109375" style="21" customWidth="1"/>
    <col min="13810" max="13810" width="13" style="21" customWidth="1"/>
    <col min="13811" max="13814" width="13.140625" style="21" customWidth="1"/>
    <col min="13815" max="13815" width="5" style="21" bestFit="1" customWidth="1"/>
    <col min="13816" max="13817" width="9.85546875" style="21" customWidth="1"/>
    <col min="13818" max="13818" width="11.28515625" style="21" customWidth="1"/>
    <col min="13819" max="14054" width="9.140625" style="21"/>
    <col min="14055" max="14055" width="6.140625" style="21" bestFit="1" customWidth="1"/>
    <col min="14056" max="14056" width="36.140625" style="21" customWidth="1"/>
    <col min="14057" max="14058" width="6.5703125" style="21" customWidth="1"/>
    <col min="14059" max="14059" width="20.85546875" style="21" bestFit="1" customWidth="1"/>
    <col min="14060" max="14061" width="4" style="21" bestFit="1" customWidth="1"/>
    <col min="14062" max="14065" width="8.7109375" style="21" customWidth="1"/>
    <col min="14066" max="14066" width="13" style="21" customWidth="1"/>
    <col min="14067" max="14070" width="13.140625" style="21" customWidth="1"/>
    <col min="14071" max="14071" width="5" style="21" bestFit="1" customWidth="1"/>
    <col min="14072" max="14073" width="9.85546875" style="21" customWidth="1"/>
    <col min="14074" max="14074" width="11.28515625" style="21" customWidth="1"/>
    <col min="14075" max="14310" width="9.140625" style="21"/>
    <col min="14311" max="14311" width="6.140625" style="21" bestFit="1" customWidth="1"/>
    <col min="14312" max="14312" width="36.140625" style="21" customWidth="1"/>
    <col min="14313" max="14314" width="6.5703125" style="21" customWidth="1"/>
    <col min="14315" max="14315" width="20.85546875" style="21" bestFit="1" customWidth="1"/>
    <col min="14316" max="14317" width="4" style="21" bestFit="1" customWidth="1"/>
    <col min="14318" max="14321" width="8.7109375" style="21" customWidth="1"/>
    <col min="14322" max="14322" width="13" style="21" customWidth="1"/>
    <col min="14323" max="14326" width="13.140625" style="21" customWidth="1"/>
    <col min="14327" max="14327" width="5" style="21" bestFit="1" customWidth="1"/>
    <col min="14328" max="14329" width="9.85546875" style="21" customWidth="1"/>
    <col min="14330" max="14330" width="11.28515625" style="21" customWidth="1"/>
    <col min="14331" max="14566" width="9.140625" style="21"/>
    <col min="14567" max="14567" width="6.140625" style="21" bestFit="1" customWidth="1"/>
    <col min="14568" max="14568" width="36.140625" style="21" customWidth="1"/>
    <col min="14569" max="14570" width="6.5703125" style="21" customWidth="1"/>
    <col min="14571" max="14571" width="20.85546875" style="21" bestFit="1" customWidth="1"/>
    <col min="14572" max="14573" width="4" style="21" bestFit="1" customWidth="1"/>
    <col min="14574" max="14577" width="8.7109375" style="21" customWidth="1"/>
    <col min="14578" max="14578" width="13" style="21" customWidth="1"/>
    <col min="14579" max="14582" width="13.140625" style="21" customWidth="1"/>
    <col min="14583" max="14583" width="5" style="21" bestFit="1" customWidth="1"/>
    <col min="14584" max="14585" width="9.85546875" style="21" customWidth="1"/>
    <col min="14586" max="14586" width="11.28515625" style="21" customWidth="1"/>
    <col min="14587" max="14822" width="9.140625" style="21"/>
    <col min="14823" max="14823" width="6.140625" style="21" bestFit="1" customWidth="1"/>
    <col min="14824" max="14824" width="36.140625" style="21" customWidth="1"/>
    <col min="14825" max="14826" width="6.5703125" style="21" customWidth="1"/>
    <col min="14827" max="14827" width="20.85546875" style="21" bestFit="1" customWidth="1"/>
    <col min="14828" max="14829" width="4" style="21" bestFit="1" customWidth="1"/>
    <col min="14830" max="14833" width="8.7109375" style="21" customWidth="1"/>
    <col min="14834" max="14834" width="13" style="21" customWidth="1"/>
    <col min="14835" max="14838" width="13.140625" style="21" customWidth="1"/>
    <col min="14839" max="14839" width="5" style="21" bestFit="1" customWidth="1"/>
    <col min="14840" max="14841" width="9.85546875" style="21" customWidth="1"/>
    <col min="14842" max="14842" width="11.28515625" style="21" customWidth="1"/>
    <col min="14843" max="15078" width="9.140625" style="21"/>
    <col min="15079" max="15079" width="6.140625" style="21" bestFit="1" customWidth="1"/>
    <col min="15080" max="15080" width="36.140625" style="21" customWidth="1"/>
    <col min="15081" max="15082" width="6.5703125" style="21" customWidth="1"/>
    <col min="15083" max="15083" width="20.85546875" style="21" bestFit="1" customWidth="1"/>
    <col min="15084" max="15085" width="4" style="21" bestFit="1" customWidth="1"/>
    <col min="15086" max="15089" width="8.7109375" style="21" customWidth="1"/>
    <col min="15090" max="15090" width="13" style="21" customWidth="1"/>
    <col min="15091" max="15094" width="13.140625" style="21" customWidth="1"/>
    <col min="15095" max="15095" width="5" style="21" bestFit="1" customWidth="1"/>
    <col min="15096" max="15097" width="9.85546875" style="21" customWidth="1"/>
    <col min="15098" max="15098" width="11.28515625" style="21" customWidth="1"/>
    <col min="15099" max="15334" width="9.140625" style="21"/>
    <col min="15335" max="15335" width="6.140625" style="21" bestFit="1" customWidth="1"/>
    <col min="15336" max="15336" width="36.140625" style="21" customWidth="1"/>
    <col min="15337" max="15338" width="6.5703125" style="21" customWidth="1"/>
    <col min="15339" max="15339" width="20.85546875" style="21" bestFit="1" customWidth="1"/>
    <col min="15340" max="15341" width="4" style="21" bestFit="1" customWidth="1"/>
    <col min="15342" max="15345" width="8.7109375" style="21" customWidth="1"/>
    <col min="15346" max="15346" width="13" style="21" customWidth="1"/>
    <col min="15347" max="15350" width="13.140625" style="21" customWidth="1"/>
    <col min="15351" max="15351" width="5" style="21" bestFit="1" customWidth="1"/>
    <col min="15352" max="15353" width="9.85546875" style="21" customWidth="1"/>
    <col min="15354" max="15354" width="11.28515625" style="21" customWidth="1"/>
    <col min="15355" max="15590" width="9.140625" style="21"/>
    <col min="15591" max="15591" width="6.140625" style="21" bestFit="1" customWidth="1"/>
    <col min="15592" max="15592" width="36.140625" style="21" customWidth="1"/>
    <col min="15593" max="15594" width="6.5703125" style="21" customWidth="1"/>
    <col min="15595" max="15595" width="20.85546875" style="21" bestFit="1" customWidth="1"/>
    <col min="15596" max="15597" width="4" style="21" bestFit="1" customWidth="1"/>
    <col min="15598" max="15601" width="8.7109375" style="21" customWidth="1"/>
    <col min="15602" max="15602" width="13" style="21" customWidth="1"/>
    <col min="15603" max="15606" width="13.140625" style="21" customWidth="1"/>
    <col min="15607" max="15607" width="5" style="21" bestFit="1" customWidth="1"/>
    <col min="15608" max="15609" width="9.85546875" style="21" customWidth="1"/>
    <col min="15610" max="15610" width="11.28515625" style="21" customWidth="1"/>
    <col min="15611" max="15846" width="9.140625" style="21"/>
    <col min="15847" max="15847" width="6.140625" style="21" bestFit="1" customWidth="1"/>
    <col min="15848" max="15848" width="36.140625" style="21" customWidth="1"/>
    <col min="15849" max="15850" width="6.5703125" style="21" customWidth="1"/>
    <col min="15851" max="15851" width="20.85546875" style="21" bestFit="1" customWidth="1"/>
    <col min="15852" max="15853" width="4" style="21" bestFit="1" customWidth="1"/>
    <col min="15854" max="15857" width="8.7109375" style="21" customWidth="1"/>
    <col min="15858" max="15858" width="13" style="21" customWidth="1"/>
    <col min="15859" max="15862" width="13.140625" style="21" customWidth="1"/>
    <col min="15863" max="15863" width="5" style="21" bestFit="1" customWidth="1"/>
    <col min="15864" max="15865" width="9.85546875" style="21" customWidth="1"/>
    <col min="15866" max="15866" width="11.28515625" style="21" customWidth="1"/>
    <col min="15867" max="16102" width="9.140625" style="21"/>
    <col min="16103" max="16103" width="6.140625" style="21" bestFit="1" customWidth="1"/>
    <col min="16104" max="16104" width="36.140625" style="21" customWidth="1"/>
    <col min="16105" max="16106" width="6.5703125" style="21" customWidth="1"/>
    <col min="16107" max="16107" width="20.85546875" style="21" bestFit="1" customWidth="1"/>
    <col min="16108" max="16109" width="4" style="21" bestFit="1" customWidth="1"/>
    <col min="16110" max="16113" width="8.7109375" style="21" customWidth="1"/>
    <col min="16114" max="16114" width="13" style="21" customWidth="1"/>
    <col min="16115" max="16118" width="13.140625" style="21" customWidth="1"/>
    <col min="16119" max="16119" width="5" style="21" bestFit="1" customWidth="1"/>
    <col min="16120" max="16121" width="9.85546875" style="21" customWidth="1"/>
    <col min="16122" max="16122" width="11.28515625" style="21" customWidth="1"/>
    <col min="16123" max="16384" width="9.140625" style="21"/>
  </cols>
  <sheetData>
    <row r="1" spans="1:27" x14ac:dyDescent="0.2">
      <c r="R1" s="989" t="s">
        <v>1154</v>
      </c>
      <c r="S1" s="990"/>
      <c r="T1" s="990"/>
      <c r="U1" s="990"/>
    </row>
    <row r="2" spans="1:27" ht="69" customHeight="1" x14ac:dyDescent="0.2">
      <c r="R2" s="990"/>
      <c r="S2" s="990"/>
      <c r="T2" s="990"/>
      <c r="U2" s="990"/>
    </row>
    <row r="3" spans="1:27" ht="42" customHeight="1" thickBot="1" x14ac:dyDescent="0.25">
      <c r="A3" s="1002" t="s">
        <v>897</v>
      </c>
      <c r="B3" s="1002"/>
      <c r="C3" s="1002"/>
      <c r="D3" s="1002"/>
      <c r="E3" s="1002"/>
      <c r="F3" s="1002"/>
      <c r="G3" s="1002"/>
      <c r="H3" s="1002"/>
      <c r="I3" s="1002"/>
      <c r="J3" s="1002"/>
      <c r="K3" s="1002"/>
      <c r="L3" s="1002"/>
      <c r="M3" s="1002"/>
      <c r="N3" s="1002"/>
      <c r="O3" s="1002"/>
      <c r="P3" s="1002"/>
      <c r="Q3" s="1002"/>
      <c r="R3" s="1002"/>
      <c r="S3" s="1002"/>
      <c r="T3" s="1002"/>
      <c r="U3" s="1002"/>
    </row>
    <row r="4" spans="1:27" ht="53.25" customHeight="1" x14ac:dyDescent="0.2">
      <c r="A4" s="981" t="s">
        <v>0</v>
      </c>
      <c r="B4" s="983" t="s">
        <v>1</v>
      </c>
      <c r="C4" s="1013" t="s">
        <v>25</v>
      </c>
      <c r="D4" s="975" t="s">
        <v>27</v>
      </c>
      <c r="E4" s="975" t="s">
        <v>30</v>
      </c>
      <c r="F4" s="985" t="s">
        <v>24</v>
      </c>
      <c r="G4" s="985" t="s">
        <v>2</v>
      </c>
      <c r="H4" s="987" t="s">
        <v>22</v>
      </c>
      <c r="I4" s="987" t="s">
        <v>714</v>
      </c>
      <c r="J4" s="1008" t="s">
        <v>32</v>
      </c>
      <c r="K4" s="995" t="s">
        <v>715</v>
      </c>
      <c r="L4" s="1005" t="s">
        <v>29</v>
      </c>
      <c r="M4" s="978" t="s">
        <v>28</v>
      </c>
      <c r="N4" s="979"/>
      <c r="O4" s="979"/>
      <c r="P4" s="979"/>
      <c r="Q4" s="979"/>
      <c r="R4" s="980"/>
      <c r="S4" s="995" t="s">
        <v>5</v>
      </c>
      <c r="T4" s="995" t="s">
        <v>6</v>
      </c>
      <c r="U4" s="1011" t="s">
        <v>7</v>
      </c>
    </row>
    <row r="5" spans="1:27" ht="15" customHeight="1" x14ac:dyDescent="0.2">
      <c r="A5" s="982"/>
      <c r="B5" s="984"/>
      <c r="C5" s="1014"/>
      <c r="D5" s="976"/>
      <c r="E5" s="976"/>
      <c r="F5" s="986"/>
      <c r="G5" s="986"/>
      <c r="H5" s="988"/>
      <c r="I5" s="988"/>
      <c r="J5" s="1009"/>
      <c r="K5" s="996"/>
      <c r="L5" s="1006"/>
      <c r="M5" s="1003" t="s">
        <v>26</v>
      </c>
      <c r="N5" s="1010" t="s">
        <v>9</v>
      </c>
      <c r="O5" s="1010"/>
      <c r="P5" s="1010"/>
      <c r="Q5" s="1010"/>
      <c r="R5" s="1010"/>
      <c r="S5" s="996"/>
      <c r="T5" s="996"/>
      <c r="U5" s="1012"/>
    </row>
    <row r="6" spans="1:27" ht="195" x14ac:dyDescent="0.2">
      <c r="A6" s="982"/>
      <c r="B6" s="984"/>
      <c r="C6" s="1014"/>
      <c r="D6" s="976"/>
      <c r="E6" s="976"/>
      <c r="F6" s="986"/>
      <c r="G6" s="986"/>
      <c r="H6" s="988"/>
      <c r="I6" s="988"/>
      <c r="J6" s="1004"/>
      <c r="K6" s="996"/>
      <c r="L6" s="1007"/>
      <c r="M6" s="1004"/>
      <c r="N6" s="908" t="s">
        <v>716</v>
      </c>
      <c r="O6" s="908" t="s">
        <v>10</v>
      </c>
      <c r="P6" s="908" t="s">
        <v>11</v>
      </c>
      <c r="Q6" s="908" t="s">
        <v>12</v>
      </c>
      <c r="R6" s="908" t="s">
        <v>13</v>
      </c>
      <c r="S6" s="996"/>
      <c r="T6" s="996"/>
      <c r="U6" s="1012"/>
    </row>
    <row r="7" spans="1:27" x14ac:dyDescent="0.2">
      <c r="A7" s="982"/>
      <c r="B7" s="984"/>
      <c r="C7" s="1014"/>
      <c r="D7" s="977"/>
      <c r="E7" s="977"/>
      <c r="F7" s="986"/>
      <c r="G7" s="986"/>
      <c r="H7" s="910" t="s">
        <v>14</v>
      </c>
      <c r="I7" s="910" t="s">
        <v>14</v>
      </c>
      <c r="J7" s="910" t="s">
        <v>14</v>
      </c>
      <c r="K7" s="333" t="s">
        <v>15</v>
      </c>
      <c r="L7" s="14"/>
      <c r="M7" s="910" t="s">
        <v>16</v>
      </c>
      <c r="N7" s="910" t="s">
        <v>16</v>
      </c>
      <c r="O7" s="910" t="s">
        <v>16</v>
      </c>
      <c r="P7" s="910" t="s">
        <v>16</v>
      </c>
      <c r="Q7" s="910" t="s">
        <v>16</v>
      </c>
      <c r="R7" s="910" t="s">
        <v>16</v>
      </c>
      <c r="S7" s="333" t="s">
        <v>17</v>
      </c>
      <c r="T7" s="333" t="s">
        <v>17</v>
      </c>
      <c r="U7" s="1012"/>
      <c r="W7" s="590"/>
      <c r="X7" s="590"/>
      <c r="Y7" s="590"/>
      <c r="Z7" s="590"/>
      <c r="AA7" s="590"/>
    </row>
    <row r="8" spans="1:27" ht="13.5" thickBot="1" x14ac:dyDescent="0.25">
      <c r="A8" s="438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337">
        <v>7</v>
      </c>
      <c r="H8" s="337">
        <v>8</v>
      </c>
      <c r="I8" s="337">
        <v>9</v>
      </c>
      <c r="J8" s="337">
        <v>10</v>
      </c>
      <c r="K8" s="448">
        <v>11</v>
      </c>
      <c r="L8" s="337">
        <v>12</v>
      </c>
      <c r="M8" s="60">
        <v>13</v>
      </c>
      <c r="N8" s="77">
        <v>14</v>
      </c>
      <c r="O8" s="77">
        <v>15</v>
      </c>
      <c r="P8" s="77">
        <v>16</v>
      </c>
      <c r="Q8" s="77">
        <v>17</v>
      </c>
      <c r="R8" s="77">
        <v>18</v>
      </c>
      <c r="S8" s="337">
        <v>19</v>
      </c>
      <c r="T8" s="337">
        <v>20</v>
      </c>
      <c r="U8" s="449">
        <v>21</v>
      </c>
    </row>
    <row r="9" spans="1:27" s="23" customFormat="1" ht="15" thickBot="1" x14ac:dyDescent="0.25">
      <c r="A9" s="997" t="s">
        <v>156</v>
      </c>
      <c r="B9" s="998"/>
      <c r="C9" s="25" t="s">
        <v>18</v>
      </c>
      <c r="D9" s="25" t="s">
        <v>18</v>
      </c>
      <c r="E9" s="25" t="s">
        <v>18</v>
      </c>
      <c r="F9" s="25" t="s">
        <v>18</v>
      </c>
      <c r="G9" s="25" t="s">
        <v>18</v>
      </c>
      <c r="H9" s="7">
        <f>H11+H1001+H1802</f>
        <v>1265950.0199999998</v>
      </c>
      <c r="I9" s="7">
        <f>I11+I1001+I1802</f>
        <v>1117817.9599999997</v>
      </c>
      <c r="J9" s="7">
        <f>J11+J1001+J1802</f>
        <v>329029.64</v>
      </c>
      <c r="K9" s="335">
        <f>K11+K1001+K1802</f>
        <v>53945</v>
      </c>
      <c r="L9" s="16" t="s">
        <v>18</v>
      </c>
      <c r="M9" s="7">
        <f t="shared" ref="M9:R9" si="0">M11+M1001+M1802</f>
        <v>3239406908.7900004</v>
      </c>
      <c r="N9" s="7">
        <f t="shared" si="0"/>
        <v>0</v>
      </c>
      <c r="O9" s="7">
        <f t="shared" si="0"/>
        <v>1473550956.7301688</v>
      </c>
      <c r="P9" s="7">
        <f t="shared" si="0"/>
        <v>100575553.58999999</v>
      </c>
      <c r="Q9" s="7">
        <f t="shared" si="0"/>
        <v>1650777011.7570808</v>
      </c>
      <c r="R9" s="7">
        <f t="shared" si="0"/>
        <v>14503386.713160064</v>
      </c>
      <c r="S9" s="7" t="s">
        <v>18</v>
      </c>
      <c r="T9" s="7" t="s">
        <v>18</v>
      </c>
      <c r="U9" s="28" t="s">
        <v>18</v>
      </c>
      <c r="W9" s="556"/>
      <c r="X9" s="556"/>
      <c r="Y9" s="556"/>
      <c r="Z9" s="556"/>
      <c r="AA9" s="556"/>
    </row>
    <row r="10" spans="1:27" s="23" customFormat="1" ht="14.25" customHeight="1" thickBot="1" x14ac:dyDescent="0.25">
      <c r="A10" s="999" t="s">
        <v>35</v>
      </c>
      <c r="B10" s="1000"/>
      <c r="C10" s="1000"/>
      <c r="D10" s="1000"/>
      <c r="E10" s="1000"/>
      <c r="F10" s="1000"/>
      <c r="G10" s="1000"/>
      <c r="H10" s="1000"/>
      <c r="I10" s="1000"/>
      <c r="J10" s="1000"/>
      <c r="K10" s="1000"/>
      <c r="L10" s="1000"/>
      <c r="M10" s="1000"/>
      <c r="N10" s="1000"/>
      <c r="O10" s="1000"/>
      <c r="P10" s="1000"/>
      <c r="Q10" s="1000"/>
      <c r="R10" s="1000"/>
      <c r="S10" s="1000"/>
      <c r="T10" s="1000"/>
      <c r="U10" s="1001"/>
      <c r="W10" s="556"/>
      <c r="X10" s="556"/>
      <c r="Y10" s="556"/>
      <c r="Z10" s="556"/>
      <c r="AA10" s="556"/>
    </row>
    <row r="11" spans="1:27" s="23" customFormat="1" ht="16.5" thickBot="1" x14ac:dyDescent="0.25">
      <c r="A11" s="154"/>
      <c r="B11" s="142" t="s">
        <v>157</v>
      </c>
      <c r="C11" s="25" t="s">
        <v>18</v>
      </c>
      <c r="D11" s="25" t="s">
        <v>18</v>
      </c>
      <c r="E11" s="25" t="s">
        <v>18</v>
      </c>
      <c r="F11" s="25" t="s">
        <v>18</v>
      </c>
      <c r="G11" s="25" t="s">
        <v>18</v>
      </c>
      <c r="H11" s="7">
        <f>H12+H36+H50+H97+H106+H313+H348+H375+H404+H413+H818+H866+H895+H933</f>
        <v>390397.57</v>
      </c>
      <c r="I11" s="7">
        <f>I12+I36+I50+I97+I106+I313+I348+I375+I404+I413+I818+I866+I895+I933</f>
        <v>347994.92999999993</v>
      </c>
      <c r="J11" s="7">
        <f>J12+J36+J50+J97+J106+J313+J348+J375+J404+J413+J818+J866+J895+J933</f>
        <v>105440.74</v>
      </c>
      <c r="K11" s="335">
        <f>K12+K36+K50+K97+K106+K313+K348+K375+K404+K413+K818+K866+K895+K933</f>
        <v>16240</v>
      </c>
      <c r="L11" s="16" t="s">
        <v>18</v>
      </c>
      <c r="M11" s="7">
        <f t="shared" ref="M11:Q11" si="1">M12+M36+M50+M97+M106+M313+M348+M375+M404+M413+M818+M866+M895+M933</f>
        <v>964245647.01000011</v>
      </c>
      <c r="N11" s="7">
        <f t="shared" si="1"/>
        <v>0</v>
      </c>
      <c r="O11" s="7">
        <f t="shared" si="1"/>
        <v>445330886.27570152</v>
      </c>
      <c r="P11" s="7">
        <f t="shared" si="1"/>
        <v>28142765.919999998</v>
      </c>
      <c r="Q11" s="7">
        <f t="shared" si="1"/>
        <v>487451516.3615483</v>
      </c>
      <c r="R11" s="7">
        <f>R12+R36+R50+R97+R106+R313+R348+R375+R404+R413+R818+R866+R895+R933</f>
        <v>3320478.4531600652</v>
      </c>
      <c r="S11" s="15"/>
      <c r="T11" s="15"/>
      <c r="U11" s="26"/>
      <c r="W11" s="556"/>
      <c r="X11" s="556"/>
      <c r="Y11" s="556"/>
      <c r="Z11" s="556"/>
      <c r="AA11" s="556"/>
    </row>
    <row r="12" spans="1:27" s="23" customFormat="1" ht="13.5" thickBot="1" x14ac:dyDescent="0.25">
      <c r="A12" s="155" t="s">
        <v>43</v>
      </c>
      <c r="B12" s="27" t="s">
        <v>158</v>
      </c>
      <c r="C12" s="25" t="s">
        <v>18</v>
      </c>
      <c r="D12" s="25" t="s">
        <v>18</v>
      </c>
      <c r="E12" s="25" t="s">
        <v>18</v>
      </c>
      <c r="F12" s="25" t="s">
        <v>18</v>
      </c>
      <c r="G12" s="25" t="s">
        <v>18</v>
      </c>
      <c r="H12" s="7">
        <f>H13</f>
        <v>4114.6000000000004</v>
      </c>
      <c r="I12" s="7">
        <f t="shared" ref="I12:K12" si="2">I13</f>
        <v>3760.5</v>
      </c>
      <c r="J12" s="7">
        <f t="shared" si="2"/>
        <v>0</v>
      </c>
      <c r="K12" s="335">
        <f t="shared" si="2"/>
        <v>156</v>
      </c>
      <c r="L12" s="16" t="s">
        <v>18</v>
      </c>
      <c r="M12" s="7">
        <f>M13</f>
        <v>6623156.1799999997</v>
      </c>
      <c r="N12" s="7">
        <f t="shared" ref="N12:Q12" si="3">N13</f>
        <v>0</v>
      </c>
      <c r="O12" s="7">
        <f t="shared" si="3"/>
        <v>4361454.37</v>
      </c>
      <c r="P12" s="7">
        <f t="shared" si="3"/>
        <v>0</v>
      </c>
      <c r="Q12" s="7">
        <f t="shared" si="3"/>
        <v>2261701.81</v>
      </c>
      <c r="R12" s="7">
        <v>0</v>
      </c>
      <c r="S12" s="7" t="s">
        <v>18</v>
      </c>
      <c r="T12" s="7" t="s">
        <v>18</v>
      </c>
      <c r="U12" s="28" t="s">
        <v>18</v>
      </c>
      <c r="W12" s="556"/>
      <c r="X12" s="556"/>
      <c r="Y12" s="556"/>
      <c r="Z12" s="556"/>
      <c r="AA12" s="556"/>
    </row>
    <row r="13" spans="1:27" s="23" customFormat="1" ht="13.5" thickBot="1" x14ac:dyDescent="0.25">
      <c r="A13" s="155" t="s">
        <v>33</v>
      </c>
      <c r="B13" s="27" t="s">
        <v>194</v>
      </c>
      <c r="C13" s="25" t="s">
        <v>18</v>
      </c>
      <c r="D13" s="25" t="s">
        <v>18</v>
      </c>
      <c r="E13" s="25" t="s">
        <v>18</v>
      </c>
      <c r="F13" s="25" t="s">
        <v>18</v>
      </c>
      <c r="G13" s="25" t="s">
        <v>18</v>
      </c>
      <c r="H13" s="7">
        <f>H17+H20+H23+H25+H27+H31+H35</f>
        <v>4114.6000000000004</v>
      </c>
      <c r="I13" s="7">
        <f t="shared" ref="I13:K13" si="4">I17+I20+I23+I25+I27+I31+I35</f>
        <v>3760.5</v>
      </c>
      <c r="J13" s="7">
        <f t="shared" si="4"/>
        <v>0</v>
      </c>
      <c r="K13" s="335">
        <f t="shared" si="4"/>
        <v>156</v>
      </c>
      <c r="L13" s="16" t="s">
        <v>18</v>
      </c>
      <c r="M13" s="7">
        <f>M17+M20+M23+M25+M27+M31+M33+M35</f>
        <v>6623156.1799999997</v>
      </c>
      <c r="N13" s="7">
        <f t="shared" ref="N13:R13" si="5">N17+N20+N23+N25+N27+N31+N33+N35</f>
        <v>0</v>
      </c>
      <c r="O13" s="7">
        <f t="shared" si="5"/>
        <v>4361454.37</v>
      </c>
      <c r="P13" s="7">
        <f t="shared" si="5"/>
        <v>0</v>
      </c>
      <c r="Q13" s="7">
        <f t="shared" si="5"/>
        <v>2261701.81</v>
      </c>
      <c r="R13" s="7">
        <f t="shared" si="5"/>
        <v>0</v>
      </c>
      <c r="S13" s="7" t="s">
        <v>18</v>
      </c>
      <c r="T13" s="7" t="s">
        <v>18</v>
      </c>
      <c r="U13" s="28" t="s">
        <v>18</v>
      </c>
      <c r="W13" s="556"/>
      <c r="X13" s="556"/>
      <c r="Y13" s="556"/>
      <c r="Z13" s="556"/>
      <c r="AA13" s="556"/>
    </row>
    <row r="14" spans="1:27" s="23" customFormat="1" x14ac:dyDescent="0.2">
      <c r="A14" s="442" t="s">
        <v>44</v>
      </c>
      <c r="B14" s="911" t="s">
        <v>1141</v>
      </c>
      <c r="C14" s="22" t="s">
        <v>40</v>
      </c>
      <c r="D14" s="22">
        <v>1974</v>
      </c>
      <c r="E14" s="22"/>
      <c r="F14" s="22" t="s">
        <v>42</v>
      </c>
      <c r="G14" s="22">
        <v>2</v>
      </c>
      <c r="H14" s="910">
        <v>533.9</v>
      </c>
      <c r="I14" s="910">
        <v>492.4</v>
      </c>
      <c r="J14" s="910"/>
      <c r="K14" s="856">
        <v>20</v>
      </c>
      <c r="L14" s="5" t="s">
        <v>41</v>
      </c>
      <c r="M14" s="910">
        <v>282222.55</v>
      </c>
      <c r="N14" s="910">
        <v>0</v>
      </c>
      <c r="O14" s="910">
        <v>185848.07</v>
      </c>
      <c r="P14" s="910">
        <v>0</v>
      </c>
      <c r="Q14" s="910">
        <v>96374.48</v>
      </c>
      <c r="R14" s="910">
        <v>0</v>
      </c>
      <c r="S14" s="910">
        <f>M14/H14</f>
        <v>528.6056377598801</v>
      </c>
      <c r="T14" s="910">
        <v>517.08000000000004</v>
      </c>
      <c r="U14" s="236">
        <v>44196</v>
      </c>
      <c r="W14" s="556"/>
      <c r="X14" s="556"/>
      <c r="Y14" s="556"/>
      <c r="Z14" s="556"/>
      <c r="AA14" s="556"/>
    </row>
    <row r="15" spans="1:27" s="23" customFormat="1" x14ac:dyDescent="0.2">
      <c r="A15" s="442" t="s">
        <v>44</v>
      </c>
      <c r="B15" s="911" t="s">
        <v>1141</v>
      </c>
      <c r="C15" s="22" t="s">
        <v>40</v>
      </c>
      <c r="D15" s="22">
        <v>1974</v>
      </c>
      <c r="E15" s="22"/>
      <c r="F15" s="22" t="s">
        <v>42</v>
      </c>
      <c r="G15" s="22">
        <v>2</v>
      </c>
      <c r="H15" s="910">
        <v>533.9</v>
      </c>
      <c r="I15" s="910">
        <v>492.4</v>
      </c>
      <c r="J15" s="910"/>
      <c r="K15" s="856">
        <v>20</v>
      </c>
      <c r="L15" s="5" t="s">
        <v>95</v>
      </c>
      <c r="M15" s="910">
        <v>568710.06000000006</v>
      </c>
      <c r="N15" s="910">
        <v>0</v>
      </c>
      <c r="O15" s="910">
        <v>374504.68</v>
      </c>
      <c r="P15" s="910">
        <v>0</v>
      </c>
      <c r="Q15" s="910">
        <v>194205.38</v>
      </c>
      <c r="R15" s="910">
        <v>0</v>
      </c>
      <c r="S15" s="910">
        <f t="shared" ref="S15:S16" si="6">M15/H15</f>
        <v>1065.1995879378162</v>
      </c>
      <c r="T15" s="910">
        <v>686.47</v>
      </c>
      <c r="U15" s="236">
        <v>44196</v>
      </c>
      <c r="W15" s="556"/>
      <c r="X15" s="556"/>
      <c r="Y15" s="556"/>
      <c r="Z15" s="556"/>
      <c r="AA15" s="556"/>
    </row>
    <row r="16" spans="1:27" s="23" customFormat="1" ht="13.5" thickBot="1" x14ac:dyDescent="0.25">
      <c r="A16" s="197" t="s">
        <v>44</v>
      </c>
      <c r="B16" s="954" t="s">
        <v>1141</v>
      </c>
      <c r="C16" s="59" t="s">
        <v>40</v>
      </c>
      <c r="D16" s="59">
        <v>1974</v>
      </c>
      <c r="E16" s="59"/>
      <c r="F16" s="59" t="s">
        <v>42</v>
      </c>
      <c r="G16" s="59">
        <v>2</v>
      </c>
      <c r="H16" s="60">
        <v>533.9</v>
      </c>
      <c r="I16" s="60">
        <v>492.4</v>
      </c>
      <c r="J16" s="60"/>
      <c r="K16" s="955">
        <v>20</v>
      </c>
      <c r="L16" s="150" t="s">
        <v>34</v>
      </c>
      <c r="M16" s="60">
        <v>199689</v>
      </c>
      <c r="N16" s="60">
        <v>0</v>
      </c>
      <c r="O16" s="60">
        <v>131498.4</v>
      </c>
      <c r="P16" s="60">
        <v>0</v>
      </c>
      <c r="Q16" s="60">
        <v>68190.600000000006</v>
      </c>
      <c r="R16" s="60">
        <v>0</v>
      </c>
      <c r="S16" s="60">
        <f t="shared" si="6"/>
        <v>374.0194793032403</v>
      </c>
      <c r="T16" s="60">
        <v>374.02</v>
      </c>
      <c r="U16" s="276">
        <v>44196</v>
      </c>
      <c r="W16" s="556"/>
      <c r="X16" s="556"/>
      <c r="Y16" s="556"/>
      <c r="Z16" s="556"/>
      <c r="AA16" s="556"/>
    </row>
    <row r="17" spans="1:27" s="23" customFormat="1" ht="13.5" thickBot="1" x14ac:dyDescent="0.25">
      <c r="A17" s="155"/>
      <c r="B17" s="27" t="s">
        <v>31</v>
      </c>
      <c r="C17" s="25" t="s">
        <v>18</v>
      </c>
      <c r="D17" s="34" t="s">
        <v>18</v>
      </c>
      <c r="E17" s="34" t="s">
        <v>18</v>
      </c>
      <c r="F17" s="25" t="s">
        <v>18</v>
      </c>
      <c r="G17" s="25" t="s">
        <v>18</v>
      </c>
      <c r="H17" s="7">
        <v>533.9</v>
      </c>
      <c r="I17" s="7">
        <v>492.4</v>
      </c>
      <c r="J17" s="7">
        <v>0</v>
      </c>
      <c r="K17" s="335">
        <v>20</v>
      </c>
      <c r="L17" s="16" t="s">
        <v>18</v>
      </c>
      <c r="M17" s="7">
        <f>M14+M15+M16</f>
        <v>1050621.6100000001</v>
      </c>
      <c r="N17" s="7">
        <f t="shared" ref="N17:R17" si="7">N14+N15+N16</f>
        <v>0</v>
      </c>
      <c r="O17" s="7">
        <f t="shared" si="7"/>
        <v>691851.15</v>
      </c>
      <c r="P17" s="7">
        <f t="shared" si="7"/>
        <v>0</v>
      </c>
      <c r="Q17" s="7">
        <f t="shared" si="7"/>
        <v>358770.45999999996</v>
      </c>
      <c r="R17" s="7">
        <f t="shared" si="7"/>
        <v>0</v>
      </c>
      <c r="S17" s="7" t="s">
        <v>18</v>
      </c>
      <c r="T17" s="7" t="s">
        <v>18</v>
      </c>
      <c r="U17" s="28" t="s">
        <v>18</v>
      </c>
      <c r="W17" s="556"/>
      <c r="X17" s="556"/>
      <c r="Y17" s="556"/>
      <c r="Z17" s="556"/>
      <c r="AA17" s="556"/>
    </row>
    <row r="18" spans="1:27" s="23" customFormat="1" x14ac:dyDescent="0.2">
      <c r="A18" s="220" t="s">
        <v>45</v>
      </c>
      <c r="B18" s="956" t="s">
        <v>1142</v>
      </c>
      <c r="C18" s="38" t="s">
        <v>40</v>
      </c>
      <c r="D18" s="39">
        <v>1973</v>
      </c>
      <c r="E18" s="39"/>
      <c r="F18" s="38" t="s">
        <v>42</v>
      </c>
      <c r="G18" s="38">
        <v>2</v>
      </c>
      <c r="H18" s="40">
        <v>547.1</v>
      </c>
      <c r="I18" s="459">
        <v>505.5</v>
      </c>
      <c r="J18" s="459"/>
      <c r="K18" s="957">
        <v>18</v>
      </c>
      <c r="L18" s="8" t="s">
        <v>95</v>
      </c>
      <c r="M18" s="40">
        <v>571619.56999999995</v>
      </c>
      <c r="N18" s="40">
        <v>0</v>
      </c>
      <c r="O18" s="40">
        <v>376420.64</v>
      </c>
      <c r="P18" s="40">
        <v>0</v>
      </c>
      <c r="Q18" s="40">
        <v>195198.93</v>
      </c>
      <c r="R18" s="40">
        <v>0</v>
      </c>
      <c r="S18" s="40">
        <f t="shared" ref="S18:S19" si="8">M18/H18</f>
        <v>1044.8173460062144</v>
      </c>
      <c r="T18" s="40">
        <v>686.47</v>
      </c>
      <c r="U18" s="186">
        <v>44196</v>
      </c>
      <c r="W18" s="556"/>
      <c r="X18" s="556"/>
      <c r="Y18" s="556"/>
      <c r="Z18" s="556"/>
      <c r="AA18" s="556"/>
    </row>
    <row r="19" spans="1:27" s="23" customFormat="1" ht="13.5" thickBot="1" x14ac:dyDescent="0.25">
      <c r="A19" s="226" t="s">
        <v>45</v>
      </c>
      <c r="B19" s="958" t="s">
        <v>1142</v>
      </c>
      <c r="C19" s="59" t="s">
        <v>40</v>
      </c>
      <c r="D19" s="75">
        <v>1973</v>
      </c>
      <c r="E19" s="75"/>
      <c r="F19" s="59" t="s">
        <v>42</v>
      </c>
      <c r="G19" s="59">
        <v>2</v>
      </c>
      <c r="H19" s="60">
        <v>547.1</v>
      </c>
      <c r="I19" s="453">
        <v>505.5</v>
      </c>
      <c r="J19" s="453"/>
      <c r="K19" s="955">
        <v>18</v>
      </c>
      <c r="L19" s="150" t="s">
        <v>36</v>
      </c>
      <c r="M19" s="60">
        <v>1807881</v>
      </c>
      <c r="N19" s="60">
        <v>0</v>
      </c>
      <c r="O19" s="60">
        <v>1190518.58</v>
      </c>
      <c r="P19" s="60">
        <v>0</v>
      </c>
      <c r="Q19" s="60">
        <v>617362.42000000004</v>
      </c>
      <c r="R19" s="60">
        <v>0</v>
      </c>
      <c r="S19" s="60">
        <f t="shared" si="8"/>
        <v>3304.4799853774448</v>
      </c>
      <c r="T19" s="60">
        <v>3304.48</v>
      </c>
      <c r="U19" s="276">
        <v>44196</v>
      </c>
      <c r="W19" s="556"/>
      <c r="X19" s="556"/>
      <c r="Y19" s="556"/>
      <c r="Z19" s="556"/>
      <c r="AA19" s="556"/>
    </row>
    <row r="20" spans="1:27" s="23" customFormat="1" ht="13.5" thickBot="1" x14ac:dyDescent="0.25">
      <c r="A20" s="87"/>
      <c r="B20" s="33" t="s">
        <v>31</v>
      </c>
      <c r="C20" s="25" t="s">
        <v>18</v>
      </c>
      <c r="D20" s="34" t="s">
        <v>18</v>
      </c>
      <c r="E20" s="34" t="s">
        <v>18</v>
      </c>
      <c r="F20" s="25" t="s">
        <v>18</v>
      </c>
      <c r="G20" s="25" t="s">
        <v>18</v>
      </c>
      <c r="H20" s="7">
        <f>H18</f>
        <v>547.1</v>
      </c>
      <c r="I20" s="454">
        <f>I18</f>
        <v>505.5</v>
      </c>
      <c r="J20" s="35">
        <f>J18</f>
        <v>0</v>
      </c>
      <c r="K20" s="335">
        <f>K18</f>
        <v>18</v>
      </c>
      <c r="L20" s="959" t="s">
        <v>18</v>
      </c>
      <c r="M20" s="7">
        <f>M18+M19</f>
        <v>2379500.5699999998</v>
      </c>
      <c r="N20" s="7">
        <f t="shared" ref="N20:R20" si="9">N18+N19</f>
        <v>0</v>
      </c>
      <c r="O20" s="7">
        <f t="shared" si="9"/>
        <v>1566939.2200000002</v>
      </c>
      <c r="P20" s="7">
        <f t="shared" si="9"/>
        <v>0</v>
      </c>
      <c r="Q20" s="7">
        <f t="shared" si="9"/>
        <v>812561.35000000009</v>
      </c>
      <c r="R20" s="7">
        <f t="shared" si="9"/>
        <v>0</v>
      </c>
      <c r="S20" s="7" t="s">
        <v>18</v>
      </c>
      <c r="T20" s="7" t="s">
        <v>18</v>
      </c>
      <c r="U20" s="36" t="s">
        <v>18</v>
      </c>
      <c r="W20" s="556"/>
      <c r="X20" s="556"/>
      <c r="Y20" s="556"/>
      <c r="Z20" s="556"/>
      <c r="AA20" s="556"/>
    </row>
    <row r="21" spans="1:27" s="23" customFormat="1" x14ac:dyDescent="0.2">
      <c r="A21" s="220" t="s">
        <v>46</v>
      </c>
      <c r="B21" s="956" t="s">
        <v>1143</v>
      </c>
      <c r="C21" s="38" t="s">
        <v>40</v>
      </c>
      <c r="D21" s="39">
        <v>1972</v>
      </c>
      <c r="E21" s="39"/>
      <c r="F21" s="38" t="s">
        <v>42</v>
      </c>
      <c r="G21" s="38">
        <v>2</v>
      </c>
      <c r="H21" s="40">
        <v>542.79999999999995</v>
      </c>
      <c r="I21" s="459">
        <v>501.3</v>
      </c>
      <c r="J21" s="459"/>
      <c r="K21" s="957">
        <v>23</v>
      </c>
      <c r="L21" s="8" t="s">
        <v>95</v>
      </c>
      <c r="M21" s="40">
        <v>571618.53</v>
      </c>
      <c r="N21" s="40">
        <v>0</v>
      </c>
      <c r="O21" s="40">
        <v>376419.95</v>
      </c>
      <c r="P21" s="40">
        <v>0</v>
      </c>
      <c r="Q21" s="40">
        <v>195198.58</v>
      </c>
      <c r="R21" s="40">
        <v>0</v>
      </c>
      <c r="S21" s="40">
        <f t="shared" ref="S21:S22" si="10">M21/H21</f>
        <v>1053.0923544583641</v>
      </c>
      <c r="T21" s="40">
        <v>686.47</v>
      </c>
      <c r="U21" s="186">
        <v>44196</v>
      </c>
      <c r="W21" s="556"/>
      <c r="X21" s="556"/>
      <c r="Y21" s="556"/>
      <c r="Z21" s="556"/>
      <c r="AA21" s="556"/>
    </row>
    <row r="22" spans="1:27" s="23" customFormat="1" ht="13.5" thickBot="1" x14ac:dyDescent="0.25">
      <c r="A22" s="226" t="s">
        <v>46</v>
      </c>
      <c r="B22" s="958" t="s">
        <v>1143</v>
      </c>
      <c r="C22" s="59" t="s">
        <v>40</v>
      </c>
      <c r="D22" s="75">
        <v>1972</v>
      </c>
      <c r="E22" s="75"/>
      <c r="F22" s="59" t="s">
        <v>42</v>
      </c>
      <c r="G22" s="59">
        <v>2</v>
      </c>
      <c r="H22" s="60">
        <v>542.79999999999995</v>
      </c>
      <c r="I22" s="453">
        <v>501.3</v>
      </c>
      <c r="J22" s="453"/>
      <c r="K22" s="955">
        <v>23</v>
      </c>
      <c r="L22" s="63" t="s">
        <v>41</v>
      </c>
      <c r="M22" s="60">
        <v>252847.13</v>
      </c>
      <c r="N22" s="60">
        <v>0</v>
      </c>
      <c r="O22" s="60">
        <v>166503.88</v>
      </c>
      <c r="P22" s="60">
        <v>0</v>
      </c>
      <c r="Q22" s="60">
        <v>86343.25</v>
      </c>
      <c r="R22" s="60">
        <v>0</v>
      </c>
      <c r="S22" s="60">
        <f t="shared" si="10"/>
        <v>465.82006263817249</v>
      </c>
      <c r="T22" s="60">
        <v>517.08000000000004</v>
      </c>
      <c r="U22" s="276">
        <v>44196</v>
      </c>
      <c r="W22" s="556"/>
      <c r="X22" s="556"/>
      <c r="Y22" s="556"/>
      <c r="Z22" s="556"/>
      <c r="AA22" s="556"/>
    </row>
    <row r="23" spans="1:27" s="23" customFormat="1" ht="13.5" thickBot="1" x14ac:dyDescent="0.25">
      <c r="A23" s="87"/>
      <c r="B23" s="33" t="s">
        <v>31</v>
      </c>
      <c r="C23" s="25" t="s">
        <v>18</v>
      </c>
      <c r="D23" s="25" t="s">
        <v>18</v>
      </c>
      <c r="E23" s="25" t="s">
        <v>18</v>
      </c>
      <c r="F23" s="25" t="s">
        <v>18</v>
      </c>
      <c r="G23" s="25" t="s">
        <v>18</v>
      </c>
      <c r="H23" s="7">
        <f>H21</f>
        <v>542.79999999999995</v>
      </c>
      <c r="I23" s="7">
        <f>I21</f>
        <v>501.3</v>
      </c>
      <c r="J23" s="7">
        <f>-J21</f>
        <v>0</v>
      </c>
      <c r="K23" s="335">
        <f>K21</f>
        <v>23</v>
      </c>
      <c r="L23" s="16" t="s">
        <v>18</v>
      </c>
      <c r="M23" s="7">
        <f>M21+M22</f>
        <v>824465.66</v>
      </c>
      <c r="N23" s="7">
        <f t="shared" ref="N23:R23" si="11">N21+N22</f>
        <v>0</v>
      </c>
      <c r="O23" s="7">
        <f t="shared" si="11"/>
        <v>542923.83000000007</v>
      </c>
      <c r="P23" s="7">
        <f t="shared" si="11"/>
        <v>0</v>
      </c>
      <c r="Q23" s="7">
        <f t="shared" si="11"/>
        <v>281541.82999999996</v>
      </c>
      <c r="R23" s="7">
        <f t="shared" si="11"/>
        <v>0</v>
      </c>
      <c r="S23" s="7" t="s">
        <v>18</v>
      </c>
      <c r="T23" s="7" t="s">
        <v>18</v>
      </c>
      <c r="U23" s="28" t="s">
        <v>18</v>
      </c>
      <c r="W23" s="556"/>
      <c r="X23" s="556"/>
      <c r="Y23" s="556"/>
      <c r="Z23" s="556"/>
      <c r="AA23" s="556"/>
    </row>
    <row r="24" spans="1:27" s="23" customFormat="1" ht="13.5" thickBot="1" x14ac:dyDescent="0.25">
      <c r="A24" s="223" t="s">
        <v>1149</v>
      </c>
      <c r="B24" s="960" t="s">
        <v>1144</v>
      </c>
      <c r="C24" s="30" t="s">
        <v>40</v>
      </c>
      <c r="D24" s="30">
        <v>1975</v>
      </c>
      <c r="E24" s="30"/>
      <c r="F24" s="30" t="s">
        <v>42</v>
      </c>
      <c r="G24" s="30">
        <v>2</v>
      </c>
      <c r="H24" s="32">
        <v>538.29999999999995</v>
      </c>
      <c r="I24" s="32">
        <v>497.3</v>
      </c>
      <c r="J24" s="32"/>
      <c r="K24" s="811">
        <v>25</v>
      </c>
      <c r="L24" s="109" t="s">
        <v>41</v>
      </c>
      <c r="M24" s="32">
        <v>265012.17</v>
      </c>
      <c r="N24" s="32">
        <v>0</v>
      </c>
      <c r="O24" s="32">
        <v>174514.76</v>
      </c>
      <c r="P24" s="32">
        <v>0</v>
      </c>
      <c r="Q24" s="32">
        <v>90497.41</v>
      </c>
      <c r="R24" s="32">
        <v>0</v>
      </c>
      <c r="S24" s="32">
        <f>M24/H24</f>
        <v>492.31315251718371</v>
      </c>
      <c r="T24" s="32">
        <v>517.08000000000004</v>
      </c>
      <c r="U24" s="272">
        <v>44196</v>
      </c>
      <c r="W24" s="556"/>
      <c r="X24" s="556"/>
      <c r="Y24" s="556"/>
      <c r="Z24" s="556"/>
      <c r="AA24" s="556"/>
    </row>
    <row r="25" spans="1:27" s="23" customFormat="1" ht="13.5" thickBot="1" x14ac:dyDescent="0.25">
      <c r="A25" s="87"/>
      <c r="B25" s="33" t="s">
        <v>31</v>
      </c>
      <c r="C25" s="25" t="s">
        <v>18</v>
      </c>
      <c r="D25" s="25" t="s">
        <v>18</v>
      </c>
      <c r="E25" s="25" t="s">
        <v>18</v>
      </c>
      <c r="F25" s="25" t="s">
        <v>18</v>
      </c>
      <c r="G25" s="25" t="s">
        <v>18</v>
      </c>
      <c r="H25" s="7">
        <f>H24</f>
        <v>538.29999999999995</v>
      </c>
      <c r="I25" s="7">
        <f>I24</f>
        <v>497.3</v>
      </c>
      <c r="J25" s="7">
        <f>J23</f>
        <v>0</v>
      </c>
      <c r="K25" s="335">
        <f>K24</f>
        <v>25</v>
      </c>
      <c r="L25" s="16" t="s">
        <v>18</v>
      </c>
      <c r="M25" s="7">
        <f>M24</f>
        <v>265012.17</v>
      </c>
      <c r="N25" s="7">
        <f t="shared" ref="N25:R25" si="12">N24</f>
        <v>0</v>
      </c>
      <c r="O25" s="7">
        <f t="shared" si="12"/>
        <v>174514.76</v>
      </c>
      <c r="P25" s="7">
        <f t="shared" si="12"/>
        <v>0</v>
      </c>
      <c r="Q25" s="7">
        <f t="shared" si="12"/>
        <v>90497.41</v>
      </c>
      <c r="R25" s="7">
        <f t="shared" si="12"/>
        <v>0</v>
      </c>
      <c r="S25" s="7" t="s">
        <v>18</v>
      </c>
      <c r="T25" s="7" t="s">
        <v>18</v>
      </c>
      <c r="U25" s="28" t="s">
        <v>18</v>
      </c>
      <c r="W25" s="556"/>
      <c r="X25" s="556"/>
      <c r="Y25" s="556"/>
      <c r="Z25" s="556"/>
      <c r="AA25" s="556"/>
    </row>
    <row r="26" spans="1:27" s="23" customFormat="1" ht="13.5" thickBot="1" x14ac:dyDescent="0.25">
      <c r="A26" s="223" t="s">
        <v>1150</v>
      </c>
      <c r="B26" s="960" t="s">
        <v>1145</v>
      </c>
      <c r="C26" s="30" t="s">
        <v>40</v>
      </c>
      <c r="D26" s="30">
        <v>1974</v>
      </c>
      <c r="E26" s="30"/>
      <c r="F26" s="30" t="s">
        <v>42</v>
      </c>
      <c r="G26" s="30">
        <v>2</v>
      </c>
      <c r="H26" s="32">
        <v>541.70000000000005</v>
      </c>
      <c r="I26" s="32">
        <v>500.3</v>
      </c>
      <c r="J26" s="32"/>
      <c r="K26" s="811">
        <v>24</v>
      </c>
      <c r="L26" s="109" t="s">
        <v>95</v>
      </c>
      <c r="M26" s="32">
        <v>563639.06000000006</v>
      </c>
      <c r="N26" s="32">
        <v>0</v>
      </c>
      <c r="O26" s="32">
        <v>371165.34</v>
      </c>
      <c r="P26" s="32">
        <v>0</v>
      </c>
      <c r="Q26" s="32">
        <v>192473.72</v>
      </c>
      <c r="R26" s="32">
        <v>0</v>
      </c>
      <c r="S26" s="32">
        <f>M26/H26</f>
        <v>1040.5003876684511</v>
      </c>
      <c r="T26" s="32">
        <v>686.47</v>
      </c>
      <c r="U26" s="272">
        <v>44196</v>
      </c>
      <c r="W26" s="556"/>
      <c r="X26" s="556"/>
      <c r="Y26" s="556"/>
      <c r="Z26" s="556"/>
      <c r="AA26" s="556"/>
    </row>
    <row r="27" spans="1:27" s="23" customFormat="1" ht="13.5" thickBot="1" x14ac:dyDescent="0.25">
      <c r="A27" s="87"/>
      <c r="B27" s="33" t="s">
        <v>31</v>
      </c>
      <c r="C27" s="25" t="s">
        <v>18</v>
      </c>
      <c r="D27" s="25" t="s">
        <v>18</v>
      </c>
      <c r="E27" s="25" t="s">
        <v>18</v>
      </c>
      <c r="F27" s="25" t="s">
        <v>18</v>
      </c>
      <c r="G27" s="25" t="s">
        <v>18</v>
      </c>
      <c r="H27" s="7">
        <f>H26</f>
        <v>541.70000000000005</v>
      </c>
      <c r="I27" s="7">
        <f>I26</f>
        <v>500.3</v>
      </c>
      <c r="J27" s="7">
        <f>J26</f>
        <v>0</v>
      </c>
      <c r="K27" s="335">
        <f>K26</f>
        <v>24</v>
      </c>
      <c r="L27" s="16" t="s">
        <v>18</v>
      </c>
      <c r="M27" s="7">
        <f>M26</f>
        <v>563639.06000000006</v>
      </c>
      <c r="N27" s="7">
        <f t="shared" ref="N27:R27" si="13">N26</f>
        <v>0</v>
      </c>
      <c r="O27" s="7">
        <f t="shared" si="13"/>
        <v>371165.34</v>
      </c>
      <c r="P27" s="7">
        <f t="shared" si="13"/>
        <v>0</v>
      </c>
      <c r="Q27" s="7">
        <f t="shared" si="13"/>
        <v>192473.72</v>
      </c>
      <c r="R27" s="7">
        <f t="shared" si="13"/>
        <v>0</v>
      </c>
      <c r="S27" s="7" t="s">
        <v>18</v>
      </c>
      <c r="T27" s="7" t="s">
        <v>18</v>
      </c>
      <c r="U27" s="28" t="s">
        <v>18</v>
      </c>
      <c r="W27" s="556"/>
      <c r="X27" s="556"/>
      <c r="Y27" s="556"/>
      <c r="Z27" s="556"/>
      <c r="AA27" s="556"/>
    </row>
    <row r="28" spans="1:27" s="23" customFormat="1" x14ac:dyDescent="0.2">
      <c r="A28" s="220" t="s">
        <v>1151</v>
      </c>
      <c r="B28" s="956" t="s">
        <v>1146</v>
      </c>
      <c r="C28" s="38" t="s">
        <v>40</v>
      </c>
      <c r="D28" s="38">
        <v>1974</v>
      </c>
      <c r="E28" s="38"/>
      <c r="F28" s="38" t="s">
        <v>42</v>
      </c>
      <c r="G28" s="38">
        <v>2</v>
      </c>
      <c r="H28" s="40">
        <v>542.6</v>
      </c>
      <c r="I28" s="40">
        <v>500.7</v>
      </c>
      <c r="J28" s="40"/>
      <c r="K28" s="957">
        <v>24</v>
      </c>
      <c r="L28" s="280" t="s">
        <v>95</v>
      </c>
      <c r="M28" s="40">
        <v>560411.35</v>
      </c>
      <c r="N28" s="40">
        <v>0</v>
      </c>
      <c r="O28" s="40">
        <v>369039.85</v>
      </c>
      <c r="P28" s="40">
        <v>0</v>
      </c>
      <c r="Q28" s="40">
        <v>191371.5</v>
      </c>
      <c r="R28" s="40">
        <v>0</v>
      </c>
      <c r="S28" s="40">
        <f t="shared" ref="S28:S30" si="14">M28/H28</f>
        <v>1032.8259307040175</v>
      </c>
      <c r="T28" s="40">
        <v>686.47</v>
      </c>
      <c r="U28" s="186">
        <v>44196</v>
      </c>
      <c r="W28" s="556"/>
      <c r="X28" s="556"/>
      <c r="Y28" s="556"/>
      <c r="Z28" s="556"/>
      <c r="AA28" s="556"/>
    </row>
    <row r="29" spans="1:27" s="23" customFormat="1" x14ac:dyDescent="0.2">
      <c r="A29" s="905" t="s">
        <v>1151</v>
      </c>
      <c r="B29" s="847" t="s">
        <v>1146</v>
      </c>
      <c r="C29" s="22" t="s">
        <v>40</v>
      </c>
      <c r="D29" s="22">
        <v>1974</v>
      </c>
      <c r="E29" s="22"/>
      <c r="F29" s="22" t="s">
        <v>42</v>
      </c>
      <c r="G29" s="22">
        <v>2</v>
      </c>
      <c r="H29" s="910">
        <v>542.6</v>
      </c>
      <c r="I29" s="910">
        <v>500.7</v>
      </c>
      <c r="J29" s="910"/>
      <c r="K29" s="856">
        <v>24</v>
      </c>
      <c r="L29" s="5" t="s">
        <v>37</v>
      </c>
      <c r="M29" s="910">
        <v>34130</v>
      </c>
      <c r="N29" s="910">
        <v>0</v>
      </c>
      <c r="O29" s="910">
        <v>22475.15</v>
      </c>
      <c r="P29" s="910">
        <v>0</v>
      </c>
      <c r="Q29" s="910">
        <v>11654.85</v>
      </c>
      <c r="R29" s="910">
        <v>0</v>
      </c>
      <c r="S29" s="910">
        <f t="shared" si="14"/>
        <v>62.900847769996311</v>
      </c>
      <c r="T29" s="910">
        <v>62.9</v>
      </c>
      <c r="U29" s="236">
        <v>44196</v>
      </c>
      <c r="W29" s="556"/>
      <c r="X29" s="556"/>
      <c r="Y29" s="556"/>
      <c r="Z29" s="556"/>
      <c r="AA29" s="556"/>
    </row>
    <row r="30" spans="1:27" s="23" customFormat="1" ht="13.5" thickBot="1" x14ac:dyDescent="0.25">
      <c r="A30" s="226" t="s">
        <v>1151</v>
      </c>
      <c r="B30" s="958" t="s">
        <v>1146</v>
      </c>
      <c r="C30" s="59" t="s">
        <v>40</v>
      </c>
      <c r="D30" s="59">
        <v>1974</v>
      </c>
      <c r="E30" s="59"/>
      <c r="F30" s="59" t="s">
        <v>42</v>
      </c>
      <c r="G30" s="59">
        <v>2</v>
      </c>
      <c r="H30" s="60">
        <v>542.6</v>
      </c>
      <c r="I30" s="60">
        <v>500.7</v>
      </c>
      <c r="J30" s="60"/>
      <c r="K30" s="955">
        <v>24</v>
      </c>
      <c r="L30" s="61" t="s">
        <v>41</v>
      </c>
      <c r="M30" s="60">
        <v>286569</v>
      </c>
      <c r="N30" s="60">
        <v>0</v>
      </c>
      <c r="O30" s="60">
        <v>188710.27</v>
      </c>
      <c r="P30" s="60">
        <v>0</v>
      </c>
      <c r="Q30" s="60">
        <v>97858.73</v>
      </c>
      <c r="R30" s="60">
        <v>0</v>
      </c>
      <c r="S30" s="60">
        <f t="shared" si="14"/>
        <v>528.14043494286761</v>
      </c>
      <c r="T30" s="60">
        <v>528.14</v>
      </c>
      <c r="U30" s="276">
        <v>44196</v>
      </c>
      <c r="W30" s="556"/>
      <c r="X30" s="556"/>
      <c r="Y30" s="556"/>
      <c r="Z30" s="556"/>
      <c r="AA30" s="556"/>
    </row>
    <row r="31" spans="1:27" s="23" customFormat="1" ht="13.5" thickBot="1" x14ac:dyDescent="0.25">
      <c r="A31" s="154"/>
      <c r="B31" s="33" t="s">
        <v>31</v>
      </c>
      <c r="C31" s="25" t="s">
        <v>18</v>
      </c>
      <c r="D31" s="25" t="s">
        <v>18</v>
      </c>
      <c r="E31" s="25" t="s">
        <v>18</v>
      </c>
      <c r="F31" s="25" t="s">
        <v>18</v>
      </c>
      <c r="G31" s="25" t="s">
        <v>18</v>
      </c>
      <c r="H31" s="7">
        <f>H28</f>
        <v>542.6</v>
      </c>
      <c r="I31" s="7">
        <f>I28</f>
        <v>500.7</v>
      </c>
      <c r="J31" s="7">
        <f>J28</f>
        <v>0</v>
      </c>
      <c r="K31" s="335">
        <f>K28</f>
        <v>24</v>
      </c>
      <c r="L31" s="16" t="s">
        <v>18</v>
      </c>
      <c r="M31" s="7">
        <f>M28+M29+M30</f>
        <v>881110.35</v>
      </c>
      <c r="N31" s="7">
        <f t="shared" ref="N31:R31" si="15">N28+N29+N30</f>
        <v>0</v>
      </c>
      <c r="O31" s="7">
        <f t="shared" si="15"/>
        <v>580225.27</v>
      </c>
      <c r="P31" s="7">
        <f t="shared" si="15"/>
        <v>0</v>
      </c>
      <c r="Q31" s="7">
        <f t="shared" si="15"/>
        <v>300885.08</v>
      </c>
      <c r="R31" s="7">
        <f t="shared" si="15"/>
        <v>0</v>
      </c>
      <c r="S31" s="7" t="s">
        <v>18</v>
      </c>
      <c r="T31" s="7" t="s">
        <v>18</v>
      </c>
      <c r="U31" s="28" t="s">
        <v>18</v>
      </c>
      <c r="W31" s="556"/>
      <c r="X31" s="556"/>
      <c r="Y31" s="556"/>
      <c r="Z31" s="556"/>
      <c r="AA31" s="556"/>
    </row>
    <row r="32" spans="1:27" s="23" customFormat="1" ht="13.5" thickBot="1" x14ac:dyDescent="0.25">
      <c r="A32" s="223" t="s">
        <v>1152</v>
      </c>
      <c r="B32" s="960" t="s">
        <v>1147</v>
      </c>
      <c r="C32" s="30" t="s">
        <v>40</v>
      </c>
      <c r="D32" s="30">
        <v>1986</v>
      </c>
      <c r="E32" s="30"/>
      <c r="F32" s="30" t="s">
        <v>42</v>
      </c>
      <c r="G32" s="30">
        <v>2</v>
      </c>
      <c r="H32" s="32">
        <v>825.5</v>
      </c>
      <c r="I32" s="32">
        <v>723.5</v>
      </c>
      <c r="J32" s="32"/>
      <c r="K32" s="811">
        <v>33</v>
      </c>
      <c r="L32" s="109" t="s">
        <v>34</v>
      </c>
      <c r="M32" s="32">
        <v>389366.04</v>
      </c>
      <c r="N32" s="32">
        <v>0</v>
      </c>
      <c r="O32" s="32">
        <v>256403.77</v>
      </c>
      <c r="P32" s="32">
        <v>0</v>
      </c>
      <c r="Q32" s="32">
        <v>132962.26999999999</v>
      </c>
      <c r="R32" s="32">
        <v>0</v>
      </c>
      <c r="S32" s="32">
        <f>M32/H32</f>
        <v>471.67297395517863</v>
      </c>
      <c r="T32" s="32">
        <v>366.18</v>
      </c>
      <c r="U32" s="272">
        <v>44196</v>
      </c>
      <c r="W32" s="556"/>
      <c r="X32" s="556"/>
      <c r="Y32" s="556"/>
      <c r="Z32" s="556"/>
      <c r="AA32" s="556"/>
    </row>
    <row r="33" spans="1:27" s="23" customFormat="1" ht="13.5" thickBot="1" x14ac:dyDescent="0.25">
      <c r="A33" s="87"/>
      <c r="B33" s="33" t="s">
        <v>31</v>
      </c>
      <c r="C33" s="25" t="s">
        <v>18</v>
      </c>
      <c r="D33" s="25" t="s">
        <v>18</v>
      </c>
      <c r="E33" s="25" t="s">
        <v>18</v>
      </c>
      <c r="F33" s="25" t="s">
        <v>18</v>
      </c>
      <c r="G33" s="25" t="s">
        <v>18</v>
      </c>
      <c r="H33" s="7">
        <f>H32</f>
        <v>825.5</v>
      </c>
      <c r="I33" s="7">
        <f t="shared" ref="I33:K33" si="16">I32</f>
        <v>723.5</v>
      </c>
      <c r="J33" s="7">
        <f t="shared" si="16"/>
        <v>0</v>
      </c>
      <c r="K33" s="335">
        <f t="shared" si="16"/>
        <v>33</v>
      </c>
      <c r="L33" s="16" t="s">
        <v>18</v>
      </c>
      <c r="M33" s="7">
        <f>M32</f>
        <v>389366.04</v>
      </c>
      <c r="N33" s="7">
        <f t="shared" ref="N33:R33" si="17">N32</f>
        <v>0</v>
      </c>
      <c r="O33" s="7">
        <f t="shared" si="17"/>
        <v>256403.77</v>
      </c>
      <c r="P33" s="7">
        <f t="shared" si="17"/>
        <v>0</v>
      </c>
      <c r="Q33" s="7">
        <f t="shared" si="17"/>
        <v>132962.26999999999</v>
      </c>
      <c r="R33" s="7">
        <f t="shared" si="17"/>
        <v>0</v>
      </c>
      <c r="S33" s="7" t="s">
        <v>18</v>
      </c>
      <c r="T33" s="7" t="s">
        <v>18</v>
      </c>
      <c r="U33" s="36" t="s">
        <v>18</v>
      </c>
      <c r="W33" s="556"/>
      <c r="X33" s="556"/>
      <c r="Y33" s="556"/>
      <c r="Z33" s="556"/>
      <c r="AA33" s="556"/>
    </row>
    <row r="34" spans="1:27" s="23" customFormat="1" ht="13.5" thickBot="1" x14ac:dyDescent="0.25">
      <c r="A34" s="223" t="s">
        <v>1153</v>
      </c>
      <c r="B34" s="960" t="s">
        <v>1148</v>
      </c>
      <c r="C34" s="30" t="s">
        <v>40</v>
      </c>
      <c r="D34" s="30">
        <v>1978</v>
      </c>
      <c r="E34" s="30"/>
      <c r="F34" s="30" t="s">
        <v>42</v>
      </c>
      <c r="G34" s="30">
        <v>2</v>
      </c>
      <c r="H34" s="32">
        <v>868.2</v>
      </c>
      <c r="I34" s="32">
        <v>763</v>
      </c>
      <c r="J34" s="32"/>
      <c r="K34" s="811">
        <v>22</v>
      </c>
      <c r="L34" s="109" t="s">
        <v>41</v>
      </c>
      <c r="M34" s="32">
        <v>269440.71999999997</v>
      </c>
      <c r="N34" s="32">
        <v>0</v>
      </c>
      <c r="O34" s="32">
        <v>177431.03</v>
      </c>
      <c r="P34" s="32">
        <v>0</v>
      </c>
      <c r="Q34" s="32">
        <v>92009.69</v>
      </c>
      <c r="R34" s="32">
        <v>0</v>
      </c>
      <c r="S34" s="32">
        <f>M34/H34</f>
        <v>310.34406818705361</v>
      </c>
      <c r="T34" s="32">
        <v>517.08000000000004</v>
      </c>
      <c r="U34" s="272">
        <v>44196</v>
      </c>
      <c r="W34" s="556"/>
      <c r="X34" s="556"/>
      <c r="Y34" s="556"/>
      <c r="Z34" s="556"/>
      <c r="AA34" s="556"/>
    </row>
    <row r="35" spans="1:27" s="23" customFormat="1" ht="13.5" thickBot="1" x14ac:dyDescent="0.25">
      <c r="A35" s="87"/>
      <c r="B35" s="33" t="s">
        <v>31</v>
      </c>
      <c r="C35" s="25" t="s">
        <v>18</v>
      </c>
      <c r="D35" s="25" t="s">
        <v>18</v>
      </c>
      <c r="E35" s="25" t="s">
        <v>18</v>
      </c>
      <c r="F35" s="25" t="s">
        <v>18</v>
      </c>
      <c r="G35" s="25" t="s">
        <v>18</v>
      </c>
      <c r="H35" s="7">
        <f>H34</f>
        <v>868.2</v>
      </c>
      <c r="I35" s="7">
        <f>I34</f>
        <v>763</v>
      </c>
      <c r="J35" s="7">
        <f>J34</f>
        <v>0</v>
      </c>
      <c r="K35" s="335">
        <f>K34</f>
        <v>22</v>
      </c>
      <c r="L35" s="16" t="s">
        <v>18</v>
      </c>
      <c r="M35" s="7">
        <f>M34</f>
        <v>269440.71999999997</v>
      </c>
      <c r="N35" s="7">
        <f t="shared" ref="N35:R35" si="18">N34</f>
        <v>0</v>
      </c>
      <c r="O35" s="7">
        <f t="shared" si="18"/>
        <v>177431.03</v>
      </c>
      <c r="P35" s="7">
        <f t="shared" si="18"/>
        <v>0</v>
      </c>
      <c r="Q35" s="7">
        <f t="shared" si="18"/>
        <v>92009.69</v>
      </c>
      <c r="R35" s="7">
        <f t="shared" si="18"/>
        <v>0</v>
      </c>
      <c r="S35" s="7" t="s">
        <v>18</v>
      </c>
      <c r="T35" s="7" t="s">
        <v>18</v>
      </c>
      <c r="U35" s="28" t="s">
        <v>18</v>
      </c>
      <c r="W35" s="556"/>
      <c r="X35" s="556"/>
      <c r="Y35" s="556"/>
      <c r="Z35" s="556"/>
      <c r="AA35" s="556"/>
    </row>
    <row r="36" spans="1:27" s="23" customFormat="1" ht="13.5" thickBot="1" x14ac:dyDescent="0.25">
      <c r="A36" s="154" t="s">
        <v>641</v>
      </c>
      <c r="B36" s="33" t="s">
        <v>191</v>
      </c>
      <c r="C36" s="132" t="s">
        <v>18</v>
      </c>
      <c r="D36" s="132" t="s">
        <v>18</v>
      </c>
      <c r="E36" s="132" t="s">
        <v>18</v>
      </c>
      <c r="F36" s="132" t="s">
        <v>18</v>
      </c>
      <c r="G36" s="132" t="s">
        <v>18</v>
      </c>
      <c r="H36" s="7">
        <f>H37+H40</f>
        <v>2668.3</v>
      </c>
      <c r="I36" s="7">
        <f t="shared" ref="I36:K36" si="19">I37+I40</f>
        <v>2449.1</v>
      </c>
      <c r="J36" s="7">
        <f t="shared" si="19"/>
        <v>500</v>
      </c>
      <c r="K36" s="335">
        <f t="shared" si="19"/>
        <v>109</v>
      </c>
      <c r="L36" s="132" t="s">
        <v>18</v>
      </c>
      <c r="M36" s="7">
        <v>5446405</v>
      </c>
      <c r="N36" s="7">
        <v>0</v>
      </c>
      <c r="O36" s="7">
        <v>4080025.1000000006</v>
      </c>
      <c r="P36" s="7">
        <v>114751.55999999959</v>
      </c>
      <c r="Q36" s="7">
        <v>1251628.3400000001</v>
      </c>
      <c r="R36" s="7">
        <v>0</v>
      </c>
      <c r="S36" s="7" t="s">
        <v>18</v>
      </c>
      <c r="T36" s="7" t="s">
        <v>18</v>
      </c>
      <c r="U36" s="28" t="s">
        <v>18</v>
      </c>
      <c r="W36" s="556"/>
      <c r="X36" s="556"/>
      <c r="Y36" s="556"/>
      <c r="Z36" s="556"/>
      <c r="AA36" s="556"/>
    </row>
    <row r="37" spans="1:27" s="23" customFormat="1" ht="13.5" thickBot="1" x14ac:dyDescent="0.25">
      <c r="A37" s="154" t="s">
        <v>195</v>
      </c>
      <c r="B37" s="33" t="s">
        <v>192</v>
      </c>
      <c r="C37" s="132" t="s">
        <v>18</v>
      </c>
      <c r="D37" s="132" t="s">
        <v>18</v>
      </c>
      <c r="E37" s="132" t="s">
        <v>18</v>
      </c>
      <c r="F37" s="132" t="s">
        <v>18</v>
      </c>
      <c r="G37" s="132" t="s">
        <v>18</v>
      </c>
      <c r="H37" s="7">
        <f>H38</f>
        <v>806.3</v>
      </c>
      <c r="I37" s="7">
        <f t="shared" ref="I37:K37" si="20">I38</f>
        <v>725.3</v>
      </c>
      <c r="J37" s="7">
        <f t="shared" si="20"/>
        <v>500</v>
      </c>
      <c r="K37" s="335">
        <f t="shared" si="20"/>
        <v>40</v>
      </c>
      <c r="L37" s="132" t="s">
        <v>18</v>
      </c>
      <c r="M37" s="7">
        <v>294934</v>
      </c>
      <c r="N37" s="7">
        <v>0</v>
      </c>
      <c r="O37" s="7">
        <v>219831.95</v>
      </c>
      <c r="P37" s="7">
        <v>0</v>
      </c>
      <c r="Q37" s="7">
        <v>75102.05</v>
      </c>
      <c r="R37" s="7">
        <v>0</v>
      </c>
      <c r="S37" s="7" t="s">
        <v>18</v>
      </c>
      <c r="T37" s="7" t="s">
        <v>18</v>
      </c>
      <c r="U37" s="28" t="s">
        <v>18</v>
      </c>
      <c r="W37" s="556"/>
      <c r="X37" s="556"/>
      <c r="Y37" s="556"/>
      <c r="Z37" s="556"/>
      <c r="AA37" s="556"/>
    </row>
    <row r="38" spans="1:27" s="23" customFormat="1" ht="15.75" thickBot="1" x14ac:dyDescent="0.25">
      <c r="A38" s="913" t="s">
        <v>642</v>
      </c>
      <c r="B38" s="58" t="s">
        <v>643</v>
      </c>
      <c r="C38" s="59" t="s">
        <v>40</v>
      </c>
      <c r="D38" s="75">
        <v>1977</v>
      </c>
      <c r="E38" s="75">
        <v>2010</v>
      </c>
      <c r="F38" s="59" t="s">
        <v>644</v>
      </c>
      <c r="G38" s="59">
        <v>2</v>
      </c>
      <c r="H38" s="60">
        <v>806.3</v>
      </c>
      <c r="I38" s="453">
        <v>725.3</v>
      </c>
      <c r="J38" s="60">
        <v>500</v>
      </c>
      <c r="K38" s="358">
        <v>40</v>
      </c>
      <c r="L38" s="63" t="s">
        <v>34</v>
      </c>
      <c r="M38" s="910">
        <v>294934</v>
      </c>
      <c r="N38" s="402">
        <v>0</v>
      </c>
      <c r="O38" s="60">
        <v>219831.95</v>
      </c>
      <c r="P38" s="60">
        <v>0</v>
      </c>
      <c r="Q38" s="60">
        <v>75102.05</v>
      </c>
      <c r="R38" s="60">
        <v>0</v>
      </c>
      <c r="S38" s="60">
        <f>M38/H38</f>
        <v>365.78692794245319</v>
      </c>
      <c r="T38" s="910">
        <v>423.7</v>
      </c>
      <c r="U38" s="912">
        <v>44196</v>
      </c>
      <c r="W38" s="556"/>
      <c r="X38" s="556"/>
      <c r="Y38" s="556"/>
      <c r="Z38" s="556"/>
      <c r="AA38" s="556"/>
    </row>
    <row r="39" spans="1:27" s="23" customFormat="1" ht="13.5" thickBot="1" x14ac:dyDescent="0.25">
      <c r="A39" s="152"/>
      <c r="B39" s="33" t="s">
        <v>31</v>
      </c>
      <c r="C39" s="132" t="s">
        <v>18</v>
      </c>
      <c r="D39" s="132" t="s">
        <v>18</v>
      </c>
      <c r="E39" s="132" t="s">
        <v>18</v>
      </c>
      <c r="F39" s="132" t="s">
        <v>18</v>
      </c>
      <c r="G39" s="132" t="s">
        <v>18</v>
      </c>
      <c r="H39" s="7">
        <f>H38</f>
        <v>806.3</v>
      </c>
      <c r="I39" s="7">
        <f t="shared" ref="I39:K39" si="21">I38</f>
        <v>725.3</v>
      </c>
      <c r="J39" s="7">
        <f t="shared" si="21"/>
        <v>500</v>
      </c>
      <c r="K39" s="335">
        <f t="shared" si="21"/>
        <v>40</v>
      </c>
      <c r="L39" s="16" t="s">
        <v>18</v>
      </c>
      <c r="M39" s="7">
        <f>M38</f>
        <v>294934</v>
      </c>
      <c r="N39" s="7">
        <f t="shared" ref="N39:R39" si="22">N38</f>
        <v>0</v>
      </c>
      <c r="O39" s="7">
        <f t="shared" si="22"/>
        <v>219831.95</v>
      </c>
      <c r="P39" s="7">
        <f t="shared" si="22"/>
        <v>0</v>
      </c>
      <c r="Q39" s="7">
        <f t="shared" si="22"/>
        <v>75102.05</v>
      </c>
      <c r="R39" s="7">
        <f t="shared" si="22"/>
        <v>0</v>
      </c>
      <c r="S39" s="7" t="s">
        <v>18</v>
      </c>
      <c r="T39" s="7" t="s">
        <v>18</v>
      </c>
      <c r="U39" s="28" t="s">
        <v>18</v>
      </c>
      <c r="W39" s="556"/>
      <c r="X39" s="556"/>
      <c r="Y39" s="556"/>
      <c r="Z39" s="556"/>
      <c r="AA39" s="556"/>
    </row>
    <row r="40" spans="1:27" s="23" customFormat="1" ht="13.5" thickBot="1" x14ac:dyDescent="0.25">
      <c r="A40" s="546" t="s">
        <v>196</v>
      </c>
      <c r="B40" s="33" t="s">
        <v>193</v>
      </c>
      <c r="C40" s="132" t="s">
        <v>18</v>
      </c>
      <c r="D40" s="132" t="s">
        <v>18</v>
      </c>
      <c r="E40" s="132" t="s">
        <v>18</v>
      </c>
      <c r="F40" s="132" t="s">
        <v>18</v>
      </c>
      <c r="G40" s="132" t="s">
        <v>18</v>
      </c>
      <c r="H40" s="7">
        <f>H43+H46+H49</f>
        <v>1862</v>
      </c>
      <c r="I40" s="7">
        <f t="shared" ref="I40:K40" si="23">I43+I46+I49</f>
        <v>1723.8</v>
      </c>
      <c r="J40" s="7"/>
      <c r="K40" s="454">
        <f t="shared" si="23"/>
        <v>69</v>
      </c>
      <c r="L40" s="132" t="s">
        <v>18</v>
      </c>
      <c r="M40" s="7">
        <v>5151471</v>
      </c>
      <c r="N40" s="7">
        <v>0</v>
      </c>
      <c r="O40" s="7">
        <v>3860193.1500000004</v>
      </c>
      <c r="P40" s="7">
        <v>114751.55999999959</v>
      </c>
      <c r="Q40" s="7">
        <v>1176526.29</v>
      </c>
      <c r="R40" s="7">
        <v>0</v>
      </c>
      <c r="S40" s="7" t="s">
        <v>18</v>
      </c>
      <c r="T40" s="7" t="s">
        <v>18</v>
      </c>
      <c r="U40" s="28" t="s">
        <v>18</v>
      </c>
      <c r="W40" s="556"/>
      <c r="X40" s="556"/>
      <c r="Y40" s="556"/>
      <c r="Z40" s="556"/>
      <c r="AA40" s="556"/>
    </row>
    <row r="41" spans="1:27" s="23" customFormat="1" x14ac:dyDescent="0.2">
      <c r="A41" s="905" t="s">
        <v>655</v>
      </c>
      <c r="B41" s="45" t="s">
        <v>899</v>
      </c>
      <c r="C41" s="22" t="s">
        <v>40</v>
      </c>
      <c r="D41" s="907">
        <v>1977</v>
      </c>
      <c r="E41" s="907">
        <v>1977</v>
      </c>
      <c r="F41" s="22" t="s">
        <v>644</v>
      </c>
      <c r="G41" s="22">
        <v>2</v>
      </c>
      <c r="H41" s="910">
        <v>522.79999999999995</v>
      </c>
      <c r="I41" s="910">
        <v>500</v>
      </c>
      <c r="J41" s="910"/>
      <c r="K41" s="333">
        <v>18</v>
      </c>
      <c r="L41" s="5" t="s">
        <v>95</v>
      </c>
      <c r="M41" s="910">
        <v>401280</v>
      </c>
      <c r="N41" s="47">
        <v>0</v>
      </c>
      <c r="O41" s="47">
        <v>307545.08</v>
      </c>
      <c r="P41" s="47">
        <v>0</v>
      </c>
      <c r="Q41" s="47">
        <v>93734.91</v>
      </c>
      <c r="R41" s="47">
        <v>0</v>
      </c>
      <c r="S41" s="47">
        <v>802.56</v>
      </c>
      <c r="T41" s="47">
        <v>802.56</v>
      </c>
      <c r="U41" s="430" t="s">
        <v>98</v>
      </c>
      <c r="W41" s="556"/>
      <c r="X41" s="556"/>
      <c r="Y41" s="556"/>
      <c r="Z41" s="556"/>
      <c r="AA41" s="556"/>
    </row>
    <row r="42" spans="1:27" s="23" customFormat="1" ht="32.25" customHeight="1" thickBot="1" x14ac:dyDescent="0.25">
      <c r="A42" s="226" t="s">
        <v>655</v>
      </c>
      <c r="B42" s="74" t="s">
        <v>899</v>
      </c>
      <c r="C42" s="59" t="s">
        <v>40</v>
      </c>
      <c r="D42" s="75">
        <v>1977</v>
      </c>
      <c r="E42" s="75">
        <v>1977</v>
      </c>
      <c r="F42" s="59" t="s">
        <v>644</v>
      </c>
      <c r="G42" s="59">
        <v>2</v>
      </c>
      <c r="H42" s="60">
        <v>522.79999999999995</v>
      </c>
      <c r="I42" s="60">
        <v>500</v>
      </c>
      <c r="J42" s="60"/>
      <c r="K42" s="358">
        <v>18</v>
      </c>
      <c r="L42" s="61" t="s">
        <v>96</v>
      </c>
      <c r="M42" s="60">
        <v>49844</v>
      </c>
      <c r="N42" s="77">
        <v>0</v>
      </c>
      <c r="O42" s="77">
        <v>38200.949999999997</v>
      </c>
      <c r="P42" s="77">
        <v>0</v>
      </c>
      <c r="Q42" s="77">
        <v>11643.05</v>
      </c>
      <c r="R42" s="77">
        <v>0</v>
      </c>
      <c r="S42" s="77">
        <v>95.340474368783475</v>
      </c>
      <c r="T42" s="77">
        <v>95.34</v>
      </c>
      <c r="U42" s="258" t="s">
        <v>98</v>
      </c>
      <c r="W42" s="556"/>
      <c r="X42" s="556"/>
      <c r="Y42" s="556"/>
      <c r="Z42" s="556"/>
      <c r="AA42" s="556"/>
    </row>
    <row r="43" spans="1:27" s="23" customFormat="1" ht="13.5" thickBot="1" x14ac:dyDescent="0.25">
      <c r="A43" s="87"/>
      <c r="B43" s="124" t="s">
        <v>31</v>
      </c>
      <c r="C43" s="25" t="s">
        <v>18</v>
      </c>
      <c r="D43" s="34" t="s">
        <v>18</v>
      </c>
      <c r="E43" s="34" t="s">
        <v>18</v>
      </c>
      <c r="F43" s="25" t="s">
        <v>18</v>
      </c>
      <c r="G43" s="25" t="s">
        <v>18</v>
      </c>
      <c r="H43" s="7">
        <v>522.79999999999995</v>
      </c>
      <c r="I43" s="7">
        <v>500</v>
      </c>
      <c r="J43" s="278"/>
      <c r="K43" s="335">
        <v>18</v>
      </c>
      <c r="L43" s="132" t="s">
        <v>18</v>
      </c>
      <c r="M43" s="7">
        <f>M41+M42</f>
        <v>451124</v>
      </c>
      <c r="N43" s="7">
        <f t="shared" ref="N43:R43" si="24">N41+N42</f>
        <v>0</v>
      </c>
      <c r="O43" s="7">
        <f t="shared" si="24"/>
        <v>345746.03</v>
      </c>
      <c r="P43" s="7">
        <f t="shared" si="24"/>
        <v>0</v>
      </c>
      <c r="Q43" s="7">
        <f t="shared" si="24"/>
        <v>105377.96</v>
      </c>
      <c r="R43" s="7">
        <f t="shared" si="24"/>
        <v>0</v>
      </c>
      <c r="S43" s="82" t="s">
        <v>18</v>
      </c>
      <c r="T43" s="82" t="s">
        <v>18</v>
      </c>
      <c r="U43" s="28" t="s">
        <v>18</v>
      </c>
      <c r="W43" s="556"/>
      <c r="X43" s="556"/>
      <c r="Y43" s="556"/>
      <c r="Z43" s="556"/>
      <c r="AA43" s="556"/>
    </row>
    <row r="44" spans="1:27" s="23" customFormat="1" x14ac:dyDescent="0.2">
      <c r="A44" s="220" t="s">
        <v>656</v>
      </c>
      <c r="B44" s="66" t="s">
        <v>900</v>
      </c>
      <c r="C44" s="38" t="s">
        <v>40</v>
      </c>
      <c r="D44" s="39">
        <v>1982</v>
      </c>
      <c r="E44" s="39">
        <v>1982</v>
      </c>
      <c r="F44" s="38" t="s">
        <v>644</v>
      </c>
      <c r="G44" s="38">
        <v>2</v>
      </c>
      <c r="H44" s="40">
        <v>805.3</v>
      </c>
      <c r="I44" s="40">
        <v>731.3</v>
      </c>
      <c r="J44" s="40"/>
      <c r="K44" s="353">
        <v>25</v>
      </c>
      <c r="L44" s="8" t="s">
        <v>654</v>
      </c>
      <c r="M44" s="40">
        <v>4139026</v>
      </c>
      <c r="N44" s="72">
        <v>0</v>
      </c>
      <c r="O44" s="13">
        <v>3084244.98</v>
      </c>
      <c r="P44" s="13">
        <v>114751.55999999959</v>
      </c>
      <c r="Q44" s="13">
        <v>940029.46</v>
      </c>
      <c r="R44" s="72">
        <v>0</v>
      </c>
      <c r="S44" s="72">
        <v>5659.82</v>
      </c>
      <c r="T44" s="72">
        <v>5659.82</v>
      </c>
      <c r="U44" s="429" t="s">
        <v>98</v>
      </c>
      <c r="W44" s="556"/>
      <c r="X44" s="556"/>
      <c r="Y44" s="556"/>
      <c r="Z44" s="556"/>
      <c r="AA44" s="556"/>
    </row>
    <row r="45" spans="1:27" s="23" customFormat="1" ht="13.5" thickBot="1" x14ac:dyDescent="0.25">
      <c r="A45" s="226" t="s">
        <v>656</v>
      </c>
      <c r="B45" s="74" t="s">
        <v>900</v>
      </c>
      <c r="C45" s="59" t="s">
        <v>40</v>
      </c>
      <c r="D45" s="75">
        <v>1982</v>
      </c>
      <c r="E45" s="75">
        <v>1982</v>
      </c>
      <c r="F45" s="59" t="s">
        <v>644</v>
      </c>
      <c r="G45" s="59">
        <v>2</v>
      </c>
      <c r="H45" s="60">
        <v>805.3</v>
      </c>
      <c r="I45" s="60">
        <v>731.3</v>
      </c>
      <c r="J45" s="60"/>
      <c r="K45" s="358">
        <v>25</v>
      </c>
      <c r="L45" s="63" t="s">
        <v>111</v>
      </c>
      <c r="M45" s="60">
        <v>115158</v>
      </c>
      <c r="N45" s="77">
        <v>0</v>
      </c>
      <c r="O45" s="218">
        <v>88258.27</v>
      </c>
      <c r="P45" s="218">
        <v>0</v>
      </c>
      <c r="Q45" s="218">
        <v>26899.73</v>
      </c>
      <c r="R45" s="77">
        <v>0</v>
      </c>
      <c r="S45" s="77">
        <v>143</v>
      </c>
      <c r="T45" s="77">
        <v>143</v>
      </c>
      <c r="U45" s="258" t="s">
        <v>98</v>
      </c>
      <c r="W45" s="556"/>
      <c r="X45" s="556"/>
      <c r="Y45" s="556"/>
      <c r="Z45" s="556"/>
      <c r="AA45" s="556"/>
    </row>
    <row r="46" spans="1:27" s="23" customFormat="1" ht="13.5" thickBot="1" x14ac:dyDescent="0.25">
      <c r="A46" s="87"/>
      <c r="B46" s="124" t="s">
        <v>31</v>
      </c>
      <c r="C46" s="25" t="s">
        <v>18</v>
      </c>
      <c r="D46" s="34" t="s">
        <v>18</v>
      </c>
      <c r="E46" s="34" t="s">
        <v>18</v>
      </c>
      <c r="F46" s="25" t="s">
        <v>18</v>
      </c>
      <c r="G46" s="25" t="s">
        <v>18</v>
      </c>
      <c r="H46" s="7">
        <v>805.3</v>
      </c>
      <c r="I46" s="7">
        <v>731.3</v>
      </c>
      <c r="J46" s="7"/>
      <c r="K46" s="335">
        <v>25</v>
      </c>
      <c r="L46" s="132" t="s">
        <v>18</v>
      </c>
      <c r="M46" s="7">
        <f>M44+M45</f>
        <v>4254184</v>
      </c>
      <c r="N46" s="7">
        <f t="shared" ref="N46:R46" si="25">N44+N45</f>
        <v>0</v>
      </c>
      <c r="O46" s="7">
        <f t="shared" si="25"/>
        <v>3172503.25</v>
      </c>
      <c r="P46" s="7">
        <f t="shared" si="25"/>
        <v>114751.55999999959</v>
      </c>
      <c r="Q46" s="7">
        <f t="shared" si="25"/>
        <v>966929.19</v>
      </c>
      <c r="R46" s="7">
        <f t="shared" si="25"/>
        <v>0</v>
      </c>
      <c r="S46" s="82" t="s">
        <v>18</v>
      </c>
      <c r="T46" s="82" t="s">
        <v>18</v>
      </c>
      <c r="U46" s="28" t="s">
        <v>18</v>
      </c>
      <c r="W46" s="556"/>
      <c r="X46" s="556"/>
      <c r="Y46" s="556"/>
      <c r="Z46" s="556"/>
      <c r="AA46" s="556"/>
    </row>
    <row r="47" spans="1:27" s="23" customFormat="1" x14ac:dyDescent="0.2">
      <c r="A47" s="424" t="s">
        <v>657</v>
      </c>
      <c r="B47" s="531" t="s">
        <v>898</v>
      </c>
      <c r="C47" s="127" t="s">
        <v>40</v>
      </c>
      <c r="D47" s="914">
        <v>1975</v>
      </c>
      <c r="E47" s="914">
        <v>1975</v>
      </c>
      <c r="F47" s="914" t="s">
        <v>644</v>
      </c>
      <c r="G47" s="914">
        <v>2</v>
      </c>
      <c r="H47" s="73">
        <v>533.9</v>
      </c>
      <c r="I47" s="73">
        <v>492.5</v>
      </c>
      <c r="J47" s="915"/>
      <c r="K47" s="376">
        <v>26</v>
      </c>
      <c r="L47" s="280" t="s">
        <v>95</v>
      </c>
      <c r="M47" s="40">
        <v>395261</v>
      </c>
      <c r="N47" s="72">
        <v>0</v>
      </c>
      <c r="O47" s="166">
        <v>302932.06</v>
      </c>
      <c r="P47" s="166">
        <v>0</v>
      </c>
      <c r="Q47" s="166">
        <v>92328.94</v>
      </c>
      <c r="R47" s="72">
        <v>0</v>
      </c>
      <c r="S47" s="72">
        <v>802.56</v>
      </c>
      <c r="T47" s="72">
        <v>802.56</v>
      </c>
      <c r="U47" s="429" t="s">
        <v>98</v>
      </c>
      <c r="W47" s="556"/>
      <c r="X47" s="556"/>
      <c r="Y47" s="556"/>
      <c r="Z47" s="556"/>
      <c r="AA47" s="556"/>
    </row>
    <row r="48" spans="1:27" s="23" customFormat="1" ht="28.5" customHeight="1" thickBot="1" x14ac:dyDescent="0.25">
      <c r="A48" s="438" t="s">
        <v>657</v>
      </c>
      <c r="B48" s="916" t="s">
        <v>898</v>
      </c>
      <c r="C48" s="59" t="s">
        <v>40</v>
      </c>
      <c r="D48" s="917">
        <v>1975</v>
      </c>
      <c r="E48" s="917">
        <v>1975</v>
      </c>
      <c r="F48" s="917" t="s">
        <v>644</v>
      </c>
      <c r="G48" s="917">
        <v>2</v>
      </c>
      <c r="H48" s="77">
        <v>533.9</v>
      </c>
      <c r="I48" s="77">
        <v>492.5</v>
      </c>
      <c r="J48" s="918"/>
      <c r="K48" s="337">
        <v>26</v>
      </c>
      <c r="L48" s="61" t="s">
        <v>96</v>
      </c>
      <c r="M48" s="60">
        <v>50902</v>
      </c>
      <c r="N48" s="77">
        <v>0</v>
      </c>
      <c r="O48" s="13">
        <v>39011.81</v>
      </c>
      <c r="P48" s="13">
        <v>0</v>
      </c>
      <c r="Q48" s="13">
        <v>11890.19</v>
      </c>
      <c r="R48" s="77">
        <v>0</v>
      </c>
      <c r="S48" s="77">
        <v>95.34</v>
      </c>
      <c r="T48" s="77">
        <v>95.34</v>
      </c>
      <c r="U48" s="258" t="s">
        <v>98</v>
      </c>
      <c r="W48" s="556"/>
      <c r="X48" s="556"/>
      <c r="Y48" s="556"/>
      <c r="Z48" s="556"/>
      <c r="AA48" s="556"/>
    </row>
    <row r="49" spans="1:27" s="23" customFormat="1" ht="13.5" thickBot="1" x14ac:dyDescent="0.25">
      <c r="A49" s="256"/>
      <c r="B49" s="81" t="s">
        <v>31</v>
      </c>
      <c r="C49" s="25" t="s">
        <v>18</v>
      </c>
      <c r="D49" s="34" t="s">
        <v>18</v>
      </c>
      <c r="E49" s="34" t="s">
        <v>18</v>
      </c>
      <c r="F49" s="25" t="s">
        <v>18</v>
      </c>
      <c r="G49" s="25" t="s">
        <v>18</v>
      </c>
      <c r="H49" s="115">
        <v>533.9</v>
      </c>
      <c r="I49" s="115">
        <v>492.5</v>
      </c>
      <c r="J49" s="361"/>
      <c r="K49" s="361">
        <v>26</v>
      </c>
      <c r="L49" s="132" t="s">
        <v>18</v>
      </c>
      <c r="M49" s="7">
        <f>M47+M48</f>
        <v>446163</v>
      </c>
      <c r="N49" s="7">
        <f t="shared" ref="N49:R49" si="26">N47+N48</f>
        <v>0</v>
      </c>
      <c r="O49" s="7">
        <f t="shared" si="26"/>
        <v>341943.87</v>
      </c>
      <c r="P49" s="7">
        <f t="shared" si="26"/>
        <v>0</v>
      </c>
      <c r="Q49" s="7">
        <f t="shared" si="26"/>
        <v>104219.13</v>
      </c>
      <c r="R49" s="7">
        <f t="shared" si="26"/>
        <v>0</v>
      </c>
      <c r="S49" s="82" t="s">
        <v>18</v>
      </c>
      <c r="T49" s="82" t="s">
        <v>18</v>
      </c>
      <c r="U49" s="28" t="s">
        <v>18</v>
      </c>
      <c r="W49" s="556"/>
      <c r="X49" s="556"/>
      <c r="Y49" s="556"/>
      <c r="Z49" s="556"/>
      <c r="AA49" s="556"/>
    </row>
    <row r="50" spans="1:27" s="23" customFormat="1" ht="13.5" thickBot="1" x14ac:dyDescent="0.25">
      <c r="A50" s="154" t="s">
        <v>59</v>
      </c>
      <c r="B50" s="33" t="s">
        <v>197</v>
      </c>
      <c r="C50" s="132" t="s">
        <v>18</v>
      </c>
      <c r="D50" s="132" t="s">
        <v>18</v>
      </c>
      <c r="E50" s="132" t="s">
        <v>18</v>
      </c>
      <c r="F50" s="132" t="s">
        <v>18</v>
      </c>
      <c r="G50" s="132" t="s">
        <v>18</v>
      </c>
      <c r="H50" s="7">
        <f>H53+H58+H60+H62+H65+H67+H70+H72+H75+H80+H83+H86+H88+H91+H93+H96</f>
        <v>56668.400000000009</v>
      </c>
      <c r="I50" s="7">
        <f>I53+I58+I60+I62+I65+I67+I70+I72+I75+I80+I83+I86+I88+I91+I93+I96</f>
        <v>51319.1</v>
      </c>
      <c r="J50" s="7">
        <f>J53+J58+J60+J62+J65+J67+J70+J72+J75+J80+J83+J86+J88+J91+J93+J96</f>
        <v>16299.71</v>
      </c>
      <c r="K50" s="335">
        <f>K53+K58+K60+K62+K65+K67+K70+K72+K75+K80+K83+K86+K88+K91+K93+K96</f>
        <v>1948</v>
      </c>
      <c r="L50" s="16" t="s">
        <v>18</v>
      </c>
      <c r="M50" s="7">
        <v>68420781</v>
      </c>
      <c r="N50" s="7">
        <v>0</v>
      </c>
      <c r="O50" s="7">
        <v>32824301.800000001</v>
      </c>
      <c r="P50" s="7">
        <v>0</v>
      </c>
      <c r="Q50" s="7">
        <v>35596479.199999988</v>
      </c>
      <c r="R50" s="7">
        <v>0</v>
      </c>
      <c r="S50" s="7" t="s">
        <v>18</v>
      </c>
      <c r="T50" s="7" t="s">
        <v>18</v>
      </c>
      <c r="U50" s="28" t="s">
        <v>18</v>
      </c>
      <c r="W50" s="556"/>
      <c r="X50" s="556"/>
      <c r="Y50" s="556"/>
      <c r="Z50" s="556"/>
      <c r="AA50" s="556"/>
    </row>
    <row r="51" spans="1:27" s="23" customFormat="1" x14ac:dyDescent="0.2">
      <c r="A51" s="424" t="s">
        <v>833</v>
      </c>
      <c r="B51" s="137" t="s">
        <v>809</v>
      </c>
      <c r="C51" s="160" t="s">
        <v>40</v>
      </c>
      <c r="D51" s="161">
        <v>1963</v>
      </c>
      <c r="E51" s="161">
        <v>1963</v>
      </c>
      <c r="F51" s="187" t="s">
        <v>810</v>
      </c>
      <c r="G51" s="187" t="s">
        <v>64</v>
      </c>
      <c r="H51" s="187" t="s">
        <v>811</v>
      </c>
      <c r="I51" s="187" t="s">
        <v>812</v>
      </c>
      <c r="J51" s="919">
        <v>972</v>
      </c>
      <c r="K51" s="187" t="s">
        <v>813</v>
      </c>
      <c r="L51" s="12" t="s">
        <v>111</v>
      </c>
      <c r="M51" s="111">
        <v>269173</v>
      </c>
      <c r="N51" s="111">
        <v>0</v>
      </c>
      <c r="O51" s="111">
        <v>123326.39000000001</v>
      </c>
      <c r="P51" s="111">
        <v>0</v>
      </c>
      <c r="Q51" s="111">
        <v>145846.60999999999</v>
      </c>
      <c r="R51" s="111">
        <v>0</v>
      </c>
      <c r="S51" s="111">
        <f>M51/H51</f>
        <v>84.279854718517129</v>
      </c>
      <c r="T51" s="187" t="s">
        <v>814</v>
      </c>
      <c r="U51" s="181">
        <v>44196</v>
      </c>
      <c r="W51" s="556"/>
      <c r="X51" s="556"/>
      <c r="Y51" s="556"/>
      <c r="Z51" s="556"/>
      <c r="AA51" s="556"/>
    </row>
    <row r="52" spans="1:27" s="23" customFormat="1" ht="13.5" thickBot="1" x14ac:dyDescent="0.25">
      <c r="A52" s="431" t="s">
        <v>833</v>
      </c>
      <c r="B52" s="138" t="s">
        <v>809</v>
      </c>
      <c r="C52" s="182" t="s">
        <v>40</v>
      </c>
      <c r="D52" s="183">
        <v>1963</v>
      </c>
      <c r="E52" s="183">
        <v>1963</v>
      </c>
      <c r="F52" s="188" t="s">
        <v>810</v>
      </c>
      <c r="G52" s="188" t="s">
        <v>64</v>
      </c>
      <c r="H52" s="188" t="s">
        <v>811</v>
      </c>
      <c r="I52" s="188" t="s">
        <v>812</v>
      </c>
      <c r="J52" s="920">
        <v>972</v>
      </c>
      <c r="K52" s="188" t="s">
        <v>813</v>
      </c>
      <c r="L52" s="63" t="s">
        <v>83</v>
      </c>
      <c r="M52" s="151">
        <v>13037986</v>
      </c>
      <c r="N52" s="151">
        <v>0</v>
      </c>
      <c r="O52" s="151">
        <v>5973584.7000000002</v>
      </c>
      <c r="P52" s="151">
        <v>0</v>
      </c>
      <c r="Q52" s="151">
        <v>7064401.2999999998</v>
      </c>
      <c r="R52" s="151">
        <v>0</v>
      </c>
      <c r="S52" s="151">
        <f>M52/H52</f>
        <v>4082.2800425825035</v>
      </c>
      <c r="T52" s="188" t="s">
        <v>815</v>
      </c>
      <c r="U52" s="184">
        <v>44196</v>
      </c>
      <c r="W52" s="556"/>
      <c r="X52" s="556"/>
      <c r="Y52" s="556"/>
      <c r="Z52" s="556"/>
      <c r="AA52" s="556"/>
    </row>
    <row r="53" spans="1:27" s="23" customFormat="1" ht="13.5" thickBot="1" x14ac:dyDescent="0.25">
      <c r="A53" s="154"/>
      <c r="B53" s="81" t="s">
        <v>31</v>
      </c>
      <c r="C53" s="132" t="s">
        <v>18</v>
      </c>
      <c r="D53" s="132" t="s">
        <v>18</v>
      </c>
      <c r="E53" s="132" t="s">
        <v>18</v>
      </c>
      <c r="F53" s="132" t="s">
        <v>18</v>
      </c>
      <c r="G53" s="132" t="s">
        <v>18</v>
      </c>
      <c r="H53" s="133" t="str">
        <f>H51</f>
        <v>3193,8</v>
      </c>
      <c r="I53" s="133" t="str">
        <f>I51</f>
        <v>2896,4</v>
      </c>
      <c r="J53" s="133">
        <f>J51</f>
        <v>972</v>
      </c>
      <c r="K53" s="133" t="str">
        <f>K51</f>
        <v>99</v>
      </c>
      <c r="L53" s="134" t="s">
        <v>18</v>
      </c>
      <c r="M53" s="133">
        <f>M51+M52</f>
        <v>13307159</v>
      </c>
      <c r="N53" s="133">
        <f t="shared" ref="N53:R53" si="27">N51+N52</f>
        <v>0</v>
      </c>
      <c r="O53" s="133">
        <f t="shared" si="27"/>
        <v>6096911.0899999999</v>
      </c>
      <c r="P53" s="133">
        <f t="shared" si="27"/>
        <v>0</v>
      </c>
      <c r="Q53" s="133">
        <f t="shared" si="27"/>
        <v>7210247.9100000001</v>
      </c>
      <c r="R53" s="133">
        <f t="shared" si="27"/>
        <v>0</v>
      </c>
      <c r="S53" s="133" t="s">
        <v>18</v>
      </c>
      <c r="T53" s="133" t="s">
        <v>18</v>
      </c>
      <c r="U53" s="135" t="s">
        <v>18</v>
      </c>
      <c r="W53" s="556"/>
      <c r="X53" s="556"/>
      <c r="Y53" s="556"/>
      <c r="Z53" s="556"/>
      <c r="AA53" s="556"/>
    </row>
    <row r="54" spans="1:27" s="23" customFormat="1" x14ac:dyDescent="0.2">
      <c r="A54" s="220" t="s">
        <v>834</v>
      </c>
      <c r="B54" s="137" t="s">
        <v>816</v>
      </c>
      <c r="C54" s="160" t="s">
        <v>40</v>
      </c>
      <c r="D54" s="161">
        <v>1963</v>
      </c>
      <c r="E54" s="161">
        <v>2003</v>
      </c>
      <c r="F54" s="187" t="s">
        <v>810</v>
      </c>
      <c r="G54" s="187" t="s">
        <v>64</v>
      </c>
      <c r="H54" s="187">
        <v>3350.2</v>
      </c>
      <c r="I54" s="111">
        <v>2999.4</v>
      </c>
      <c r="J54" s="111">
        <v>957</v>
      </c>
      <c r="K54" s="351">
        <v>56</v>
      </c>
      <c r="L54" s="8" t="s">
        <v>93</v>
      </c>
      <c r="M54" s="111">
        <v>98831</v>
      </c>
      <c r="N54" s="111">
        <v>0</v>
      </c>
      <c r="O54" s="111">
        <v>45281.18</v>
      </c>
      <c r="P54" s="111">
        <v>0</v>
      </c>
      <c r="Q54" s="111">
        <v>53549.82</v>
      </c>
      <c r="R54" s="111">
        <v>0</v>
      </c>
      <c r="S54" s="111">
        <f>M54/H54</f>
        <v>29.500029848964243</v>
      </c>
      <c r="T54" s="111">
        <v>29.5</v>
      </c>
      <c r="U54" s="181">
        <v>44196</v>
      </c>
      <c r="W54" s="556"/>
      <c r="X54" s="556"/>
      <c r="Y54" s="556"/>
      <c r="Z54" s="556"/>
      <c r="AA54" s="556"/>
    </row>
    <row r="55" spans="1:27" s="23" customFormat="1" x14ac:dyDescent="0.2">
      <c r="A55" s="905" t="s">
        <v>834</v>
      </c>
      <c r="B55" s="406" t="s">
        <v>816</v>
      </c>
      <c r="C55" s="56" t="s">
        <v>40</v>
      </c>
      <c r="D55" s="57">
        <v>1963</v>
      </c>
      <c r="E55" s="57">
        <v>2003</v>
      </c>
      <c r="F55" s="195" t="s">
        <v>810</v>
      </c>
      <c r="G55" s="195" t="s">
        <v>64</v>
      </c>
      <c r="H55" s="195">
        <v>3350.2</v>
      </c>
      <c r="I55" s="51">
        <v>2999.4</v>
      </c>
      <c r="J55" s="51">
        <v>957</v>
      </c>
      <c r="K55" s="354">
        <v>56</v>
      </c>
      <c r="L55" s="10" t="s">
        <v>49</v>
      </c>
      <c r="M55" s="111">
        <v>3353472</v>
      </c>
      <c r="N55" s="51">
        <v>0</v>
      </c>
      <c r="O55" s="51">
        <v>1536452.72</v>
      </c>
      <c r="P55" s="51">
        <v>0</v>
      </c>
      <c r="Q55" s="51">
        <v>1817019.28</v>
      </c>
      <c r="R55" s="51">
        <v>0</v>
      </c>
      <c r="S55" s="51">
        <f>M55/J55</f>
        <v>3504.1504702194356</v>
      </c>
      <c r="T55" s="51">
        <v>3504.15</v>
      </c>
      <c r="U55" s="192">
        <v>44196</v>
      </c>
      <c r="W55" s="556"/>
      <c r="X55" s="556"/>
      <c r="Y55" s="556"/>
      <c r="Z55" s="556"/>
      <c r="AA55" s="556"/>
    </row>
    <row r="56" spans="1:27" s="23" customFormat="1" x14ac:dyDescent="0.2">
      <c r="A56" s="905" t="s">
        <v>834</v>
      </c>
      <c r="B56" s="406" t="s">
        <v>816</v>
      </c>
      <c r="C56" s="56" t="s">
        <v>40</v>
      </c>
      <c r="D56" s="57">
        <v>1963</v>
      </c>
      <c r="E56" s="57">
        <v>1963</v>
      </c>
      <c r="F56" s="195" t="s">
        <v>810</v>
      </c>
      <c r="G56" s="195" t="s">
        <v>64</v>
      </c>
      <c r="H56" s="195">
        <v>3350.2</v>
      </c>
      <c r="I56" s="51">
        <v>2999.4</v>
      </c>
      <c r="J56" s="51">
        <v>957</v>
      </c>
      <c r="K56" s="604">
        <v>56</v>
      </c>
      <c r="L56" s="1" t="s">
        <v>111</v>
      </c>
      <c r="M56" s="111">
        <v>282355</v>
      </c>
      <c r="N56" s="51">
        <v>0</v>
      </c>
      <c r="O56" s="51">
        <v>129365.95000000001</v>
      </c>
      <c r="P56" s="51">
        <v>0</v>
      </c>
      <c r="Q56" s="51">
        <v>152989.04999999999</v>
      </c>
      <c r="R56" s="51">
        <v>0</v>
      </c>
      <c r="S56" s="51">
        <f>M56/H56</f>
        <v>84.280042982508505</v>
      </c>
      <c r="T56" s="51">
        <v>84.28</v>
      </c>
      <c r="U56" s="192">
        <v>44196</v>
      </c>
      <c r="W56" s="556"/>
      <c r="X56" s="556"/>
      <c r="Y56" s="556"/>
      <c r="Z56" s="556"/>
      <c r="AA56" s="556"/>
    </row>
    <row r="57" spans="1:27" s="23" customFormat="1" ht="13.5" thickBot="1" x14ac:dyDescent="0.25">
      <c r="A57" s="226" t="s">
        <v>834</v>
      </c>
      <c r="B57" s="138" t="s">
        <v>816</v>
      </c>
      <c r="C57" s="182" t="s">
        <v>40</v>
      </c>
      <c r="D57" s="183">
        <v>1963</v>
      </c>
      <c r="E57" s="183">
        <v>1963</v>
      </c>
      <c r="F57" s="188" t="s">
        <v>810</v>
      </c>
      <c r="G57" s="188" t="s">
        <v>64</v>
      </c>
      <c r="H57" s="188">
        <v>3350.2</v>
      </c>
      <c r="I57" s="151">
        <v>2999.4</v>
      </c>
      <c r="J57" s="151">
        <v>957</v>
      </c>
      <c r="K57" s="812">
        <v>56</v>
      </c>
      <c r="L57" s="63" t="s">
        <v>83</v>
      </c>
      <c r="M57" s="113">
        <v>13676454</v>
      </c>
      <c r="N57" s="151">
        <v>0</v>
      </c>
      <c r="O57" s="151">
        <v>6266110.1399999997</v>
      </c>
      <c r="P57" s="151">
        <v>0</v>
      </c>
      <c r="Q57" s="151">
        <v>7410343.8600000003</v>
      </c>
      <c r="R57" s="151">
        <v>0</v>
      </c>
      <c r="S57" s="151">
        <f>M57/H57</f>
        <v>4082.2798638887234</v>
      </c>
      <c r="T57" s="151">
        <v>4082.28</v>
      </c>
      <c r="U57" s="184">
        <v>44196</v>
      </c>
      <c r="W57" s="556"/>
      <c r="X57" s="556"/>
      <c r="Y57" s="556"/>
      <c r="Z57" s="556"/>
      <c r="AA57" s="556"/>
    </row>
    <row r="58" spans="1:27" s="23" customFormat="1" ht="13.5" thickBot="1" x14ac:dyDescent="0.25">
      <c r="A58" s="154"/>
      <c r="B58" s="81" t="s">
        <v>31</v>
      </c>
      <c r="C58" s="132" t="s">
        <v>18</v>
      </c>
      <c r="D58" s="132" t="s">
        <v>18</v>
      </c>
      <c r="E58" s="132" t="s">
        <v>18</v>
      </c>
      <c r="F58" s="132" t="s">
        <v>18</v>
      </c>
      <c r="G58" s="132" t="s">
        <v>18</v>
      </c>
      <c r="H58" s="133">
        <f>H56</f>
        <v>3350.2</v>
      </c>
      <c r="I58" s="133">
        <f>I56</f>
        <v>2999.4</v>
      </c>
      <c r="J58" s="133">
        <f>J56</f>
        <v>957</v>
      </c>
      <c r="K58" s="921">
        <f>K56</f>
        <v>56</v>
      </c>
      <c r="L58" s="134" t="s">
        <v>18</v>
      </c>
      <c r="M58" s="133">
        <f>M54+M55+M56+M57</f>
        <v>17411112</v>
      </c>
      <c r="N58" s="133">
        <f t="shared" ref="N58:R58" si="28">N54+N55+N56+N57</f>
        <v>0</v>
      </c>
      <c r="O58" s="133">
        <f t="shared" si="28"/>
        <v>7977209.9899999993</v>
      </c>
      <c r="P58" s="133">
        <f t="shared" si="28"/>
        <v>0</v>
      </c>
      <c r="Q58" s="133">
        <f t="shared" si="28"/>
        <v>9433902.0099999998</v>
      </c>
      <c r="R58" s="133">
        <f t="shared" si="28"/>
        <v>0</v>
      </c>
      <c r="S58" s="133" t="s">
        <v>18</v>
      </c>
      <c r="T58" s="133" t="s">
        <v>18</v>
      </c>
      <c r="U58" s="135" t="s">
        <v>18</v>
      </c>
      <c r="W58" s="556"/>
      <c r="X58" s="556"/>
      <c r="Y58" s="556"/>
      <c r="Z58" s="556"/>
      <c r="AA58" s="556"/>
    </row>
    <row r="59" spans="1:27" s="23" customFormat="1" ht="13.5" thickBot="1" x14ac:dyDescent="0.25">
      <c r="A59" s="223" t="s">
        <v>835</v>
      </c>
      <c r="B59" s="922" t="s">
        <v>817</v>
      </c>
      <c r="C59" s="163" t="s">
        <v>40</v>
      </c>
      <c r="D59" s="164">
        <v>1963</v>
      </c>
      <c r="E59" s="164">
        <v>1963</v>
      </c>
      <c r="F59" s="824" t="s">
        <v>810</v>
      </c>
      <c r="G59" s="824" t="s">
        <v>64</v>
      </c>
      <c r="H59" s="113">
        <v>2377.3000000000002</v>
      </c>
      <c r="I59" s="113">
        <v>2113</v>
      </c>
      <c r="J59" s="113">
        <v>624</v>
      </c>
      <c r="K59" s="369">
        <v>92</v>
      </c>
      <c r="L59" s="125" t="s">
        <v>87</v>
      </c>
      <c r="M59" s="113">
        <v>131916</v>
      </c>
      <c r="N59" s="113">
        <v>0</v>
      </c>
      <c r="O59" s="113">
        <v>60439.66</v>
      </c>
      <c r="P59" s="113">
        <v>0</v>
      </c>
      <c r="Q59" s="113">
        <v>71476.34</v>
      </c>
      <c r="R59" s="113">
        <v>0</v>
      </c>
      <c r="S59" s="113">
        <f>M59/H59</f>
        <v>55.489841416733263</v>
      </c>
      <c r="T59" s="113">
        <v>55.49</v>
      </c>
      <c r="U59" s="420">
        <v>44196</v>
      </c>
      <c r="W59" s="556"/>
      <c r="X59" s="556"/>
      <c r="Y59" s="556"/>
      <c r="Z59" s="556"/>
      <c r="AA59" s="556"/>
    </row>
    <row r="60" spans="1:27" s="23" customFormat="1" ht="13.5" thickBot="1" x14ac:dyDescent="0.25">
      <c r="A60" s="154"/>
      <c r="B60" s="81" t="s">
        <v>31</v>
      </c>
      <c r="C60" s="132" t="s">
        <v>18</v>
      </c>
      <c r="D60" s="132" t="s">
        <v>18</v>
      </c>
      <c r="E60" s="132" t="s">
        <v>18</v>
      </c>
      <c r="F60" s="132" t="s">
        <v>18</v>
      </c>
      <c r="G60" s="132" t="s">
        <v>18</v>
      </c>
      <c r="H60" s="133">
        <f>H59</f>
        <v>2377.3000000000002</v>
      </c>
      <c r="I60" s="133">
        <f>I59</f>
        <v>2113</v>
      </c>
      <c r="J60" s="133">
        <f>J59</f>
        <v>624</v>
      </c>
      <c r="K60" s="350">
        <f>K59</f>
        <v>92</v>
      </c>
      <c r="L60" s="134" t="s">
        <v>18</v>
      </c>
      <c r="M60" s="133">
        <f>M59</f>
        <v>131916</v>
      </c>
      <c r="N60" s="133">
        <f t="shared" ref="N60:R60" si="29">N59</f>
        <v>0</v>
      </c>
      <c r="O60" s="133">
        <f t="shared" si="29"/>
        <v>60439.66</v>
      </c>
      <c r="P60" s="133">
        <f t="shared" si="29"/>
        <v>0</v>
      </c>
      <c r="Q60" s="133">
        <f t="shared" si="29"/>
        <v>71476.34</v>
      </c>
      <c r="R60" s="133">
        <f t="shared" si="29"/>
        <v>0</v>
      </c>
      <c r="S60" s="133" t="s">
        <v>18</v>
      </c>
      <c r="T60" s="133" t="s">
        <v>18</v>
      </c>
      <c r="U60" s="135" t="s">
        <v>18</v>
      </c>
      <c r="W60" s="556"/>
      <c r="X60" s="556"/>
      <c r="Y60" s="556"/>
      <c r="Z60" s="556"/>
      <c r="AA60" s="556"/>
    </row>
    <row r="61" spans="1:27" s="23" customFormat="1" ht="13.5" thickBot="1" x14ac:dyDescent="0.25">
      <c r="A61" s="223" t="s">
        <v>836</v>
      </c>
      <c r="B61" s="922" t="s">
        <v>818</v>
      </c>
      <c r="C61" s="163" t="s">
        <v>40</v>
      </c>
      <c r="D61" s="164">
        <v>1967</v>
      </c>
      <c r="E61" s="164">
        <v>1967</v>
      </c>
      <c r="F61" s="163" t="s">
        <v>819</v>
      </c>
      <c r="G61" s="163">
        <v>4</v>
      </c>
      <c r="H61" s="113">
        <v>4392.2</v>
      </c>
      <c r="I61" s="113">
        <v>4068.8</v>
      </c>
      <c r="J61" s="113">
        <v>1519</v>
      </c>
      <c r="K61" s="369">
        <v>138</v>
      </c>
      <c r="L61" s="17" t="s">
        <v>37</v>
      </c>
      <c r="M61" s="113">
        <v>259140</v>
      </c>
      <c r="N61" s="113">
        <v>0</v>
      </c>
      <c r="O61" s="113">
        <v>118729.59</v>
      </c>
      <c r="P61" s="113">
        <v>0</v>
      </c>
      <c r="Q61" s="113">
        <v>140410.41</v>
      </c>
      <c r="R61" s="113">
        <v>0</v>
      </c>
      <c r="S61" s="113">
        <f>M61/H61</f>
        <v>59.00004553526707</v>
      </c>
      <c r="T61" s="113">
        <v>59</v>
      </c>
      <c r="U61" s="420">
        <v>44196</v>
      </c>
      <c r="W61" s="556"/>
      <c r="X61" s="556"/>
      <c r="Y61" s="556"/>
      <c r="Z61" s="556"/>
      <c r="AA61" s="556"/>
    </row>
    <row r="62" spans="1:27" s="23" customFormat="1" ht="13.5" thickBot="1" x14ac:dyDescent="0.25">
      <c r="A62" s="154"/>
      <c r="B62" s="81" t="s">
        <v>31</v>
      </c>
      <c r="C62" s="132" t="s">
        <v>18</v>
      </c>
      <c r="D62" s="132" t="s">
        <v>18</v>
      </c>
      <c r="E62" s="132" t="s">
        <v>18</v>
      </c>
      <c r="F62" s="132" t="s">
        <v>18</v>
      </c>
      <c r="G62" s="132" t="s">
        <v>18</v>
      </c>
      <c r="H62" s="133">
        <f>H61</f>
        <v>4392.2</v>
      </c>
      <c r="I62" s="133">
        <f>I61</f>
        <v>4068.8</v>
      </c>
      <c r="J62" s="133">
        <f>J61</f>
        <v>1519</v>
      </c>
      <c r="K62" s="350">
        <f>K61</f>
        <v>138</v>
      </c>
      <c r="L62" s="134" t="s">
        <v>18</v>
      </c>
      <c r="M62" s="133">
        <f>M61</f>
        <v>259140</v>
      </c>
      <c r="N62" s="133">
        <f t="shared" ref="N62:R62" si="30">N61</f>
        <v>0</v>
      </c>
      <c r="O62" s="133">
        <f t="shared" si="30"/>
        <v>118729.59</v>
      </c>
      <c r="P62" s="133">
        <f t="shared" si="30"/>
        <v>0</v>
      </c>
      <c r="Q62" s="133">
        <f t="shared" si="30"/>
        <v>140410.41</v>
      </c>
      <c r="R62" s="133">
        <f t="shared" si="30"/>
        <v>0</v>
      </c>
      <c r="S62" s="133" t="s">
        <v>18</v>
      </c>
      <c r="T62" s="133" t="s">
        <v>18</v>
      </c>
      <c r="U62" s="135" t="s">
        <v>18</v>
      </c>
      <c r="W62" s="556"/>
      <c r="X62" s="556"/>
      <c r="Y62" s="556"/>
      <c r="Z62" s="556"/>
      <c r="AA62" s="556"/>
    </row>
    <row r="63" spans="1:27" s="23" customFormat="1" ht="13.5" thickBot="1" x14ac:dyDescent="0.25">
      <c r="A63" s="220" t="s">
        <v>837</v>
      </c>
      <c r="B63" s="923" t="s">
        <v>820</v>
      </c>
      <c r="C63" s="160" t="s">
        <v>40</v>
      </c>
      <c r="D63" s="161">
        <v>1969</v>
      </c>
      <c r="E63" s="161">
        <v>1969</v>
      </c>
      <c r="F63" s="160" t="s">
        <v>821</v>
      </c>
      <c r="G63" s="160">
        <v>4</v>
      </c>
      <c r="H63" s="111">
        <v>3426</v>
      </c>
      <c r="I63" s="111">
        <v>3136.1</v>
      </c>
      <c r="J63" s="111">
        <v>1300</v>
      </c>
      <c r="K63" s="924">
        <v>139</v>
      </c>
      <c r="L63" s="12" t="s">
        <v>87</v>
      </c>
      <c r="M63" s="111">
        <v>268222</v>
      </c>
      <c r="N63" s="111">
        <v>0</v>
      </c>
      <c r="O63" s="111">
        <v>122890.67000000001</v>
      </c>
      <c r="P63" s="111">
        <v>0</v>
      </c>
      <c r="Q63" s="111">
        <v>145331.32999999999</v>
      </c>
      <c r="R63" s="111">
        <v>0</v>
      </c>
      <c r="S63" s="111">
        <f>M63/H63</f>
        <v>78.290134267367193</v>
      </c>
      <c r="T63" s="111">
        <v>78.290000000000006</v>
      </c>
      <c r="U63" s="181">
        <v>44196</v>
      </c>
      <c r="W63" s="556"/>
      <c r="X63" s="556"/>
      <c r="Y63" s="556"/>
      <c r="Z63" s="556"/>
      <c r="AA63" s="556"/>
    </row>
    <row r="64" spans="1:27" s="23" customFormat="1" ht="13.5" thickBot="1" x14ac:dyDescent="0.25">
      <c r="A64" s="226" t="s">
        <v>837</v>
      </c>
      <c r="B64" s="925" t="s">
        <v>820</v>
      </c>
      <c r="C64" s="182" t="s">
        <v>40</v>
      </c>
      <c r="D64" s="183">
        <v>1969</v>
      </c>
      <c r="E64" s="183">
        <v>1969</v>
      </c>
      <c r="F64" s="182" t="s">
        <v>821</v>
      </c>
      <c r="G64" s="182">
        <v>4</v>
      </c>
      <c r="H64" s="151">
        <v>3426</v>
      </c>
      <c r="I64" s="151">
        <v>3136.1</v>
      </c>
      <c r="J64" s="151">
        <v>1300</v>
      </c>
      <c r="K64" s="812">
        <v>139</v>
      </c>
      <c r="L64" s="63" t="s">
        <v>36</v>
      </c>
      <c r="M64" s="113">
        <v>4661758</v>
      </c>
      <c r="N64" s="151">
        <v>0</v>
      </c>
      <c r="O64" s="151">
        <v>2135867.17</v>
      </c>
      <c r="P64" s="151">
        <v>0</v>
      </c>
      <c r="Q64" s="151">
        <v>2525890.83</v>
      </c>
      <c r="R64" s="151">
        <v>0</v>
      </c>
      <c r="S64" s="151">
        <f>M64/H64</f>
        <v>1360.6999416228839</v>
      </c>
      <c r="T64" s="151">
        <v>1360.7</v>
      </c>
      <c r="U64" s="184">
        <v>44196</v>
      </c>
      <c r="W64" s="556"/>
      <c r="X64" s="556"/>
      <c r="Y64" s="556"/>
      <c r="Z64" s="556"/>
      <c r="AA64" s="556"/>
    </row>
    <row r="65" spans="1:27" s="23" customFormat="1" ht="13.5" thickBot="1" x14ac:dyDescent="0.25">
      <c r="A65" s="154"/>
      <c r="B65" s="81" t="s">
        <v>31</v>
      </c>
      <c r="C65" s="132" t="s">
        <v>18</v>
      </c>
      <c r="D65" s="132" t="s">
        <v>18</v>
      </c>
      <c r="E65" s="132" t="s">
        <v>18</v>
      </c>
      <c r="F65" s="132" t="s">
        <v>18</v>
      </c>
      <c r="G65" s="132" t="s">
        <v>18</v>
      </c>
      <c r="H65" s="133">
        <f>H63</f>
        <v>3426</v>
      </c>
      <c r="I65" s="133">
        <f>I63</f>
        <v>3136.1</v>
      </c>
      <c r="J65" s="133">
        <f>J63</f>
        <v>1300</v>
      </c>
      <c r="K65" s="350">
        <f>K63</f>
        <v>139</v>
      </c>
      <c r="L65" s="134" t="s">
        <v>18</v>
      </c>
      <c r="M65" s="133">
        <f>M63+M64</f>
        <v>4929980</v>
      </c>
      <c r="N65" s="133">
        <f t="shared" ref="N65:R65" si="31">N63+N64</f>
        <v>0</v>
      </c>
      <c r="O65" s="133">
        <f t="shared" si="31"/>
        <v>2258757.84</v>
      </c>
      <c r="P65" s="133">
        <f t="shared" si="31"/>
        <v>0</v>
      </c>
      <c r="Q65" s="133">
        <f t="shared" si="31"/>
        <v>2671222.16</v>
      </c>
      <c r="R65" s="133">
        <f t="shared" si="31"/>
        <v>0</v>
      </c>
      <c r="S65" s="133" t="s">
        <v>18</v>
      </c>
      <c r="T65" s="133" t="s">
        <v>18</v>
      </c>
      <c r="U65" s="135" t="s">
        <v>18</v>
      </c>
      <c r="W65" s="556"/>
      <c r="X65" s="556"/>
      <c r="Y65" s="556"/>
      <c r="Z65" s="556"/>
      <c r="AA65" s="556"/>
    </row>
    <row r="66" spans="1:27" s="23" customFormat="1" ht="13.5" thickBot="1" x14ac:dyDescent="0.25">
      <c r="A66" s="223" t="s">
        <v>838</v>
      </c>
      <c r="B66" s="922" t="s">
        <v>822</v>
      </c>
      <c r="C66" s="163" t="s">
        <v>40</v>
      </c>
      <c r="D66" s="164">
        <v>1972</v>
      </c>
      <c r="E66" s="164">
        <v>1972</v>
      </c>
      <c r="F66" s="824" t="s">
        <v>821</v>
      </c>
      <c r="G66" s="163">
        <v>4</v>
      </c>
      <c r="H66" s="113">
        <v>4686</v>
      </c>
      <c r="I66" s="113">
        <v>4232.5</v>
      </c>
      <c r="J66" s="113">
        <v>1740</v>
      </c>
      <c r="K66" s="369">
        <v>165</v>
      </c>
      <c r="L66" s="125" t="s">
        <v>111</v>
      </c>
      <c r="M66" s="113">
        <v>557306</v>
      </c>
      <c r="N66" s="113">
        <v>0</v>
      </c>
      <c r="O66" s="113">
        <v>255339.64</v>
      </c>
      <c r="P66" s="113">
        <v>0</v>
      </c>
      <c r="Q66" s="113">
        <v>301966.36</v>
      </c>
      <c r="R66" s="113">
        <v>0</v>
      </c>
      <c r="S66" s="113">
        <f>M66/H66</f>
        <v>118.93000426803243</v>
      </c>
      <c r="T66" s="113">
        <v>118.93</v>
      </c>
      <c r="U66" s="420">
        <v>44196</v>
      </c>
      <c r="W66" s="556"/>
      <c r="X66" s="556"/>
      <c r="Y66" s="556"/>
      <c r="Z66" s="556"/>
      <c r="AA66" s="556"/>
    </row>
    <row r="67" spans="1:27" s="23" customFormat="1" ht="13.5" thickBot="1" x14ac:dyDescent="0.25">
      <c r="A67" s="154"/>
      <c r="B67" s="81" t="s">
        <v>31</v>
      </c>
      <c r="C67" s="132" t="s">
        <v>18</v>
      </c>
      <c r="D67" s="132" t="s">
        <v>18</v>
      </c>
      <c r="E67" s="132" t="s">
        <v>18</v>
      </c>
      <c r="F67" s="132" t="s">
        <v>18</v>
      </c>
      <c r="G67" s="132" t="s">
        <v>18</v>
      </c>
      <c r="H67" s="133">
        <f>H66</f>
        <v>4686</v>
      </c>
      <c r="I67" s="133">
        <f>I66</f>
        <v>4232.5</v>
      </c>
      <c r="J67" s="133">
        <f>J66</f>
        <v>1740</v>
      </c>
      <c r="K67" s="350">
        <f>K66</f>
        <v>165</v>
      </c>
      <c r="L67" s="134" t="s">
        <v>18</v>
      </c>
      <c r="M67" s="133">
        <f>M66</f>
        <v>557306</v>
      </c>
      <c r="N67" s="133">
        <f t="shared" ref="N67:R67" si="32">N66</f>
        <v>0</v>
      </c>
      <c r="O67" s="133">
        <f t="shared" si="32"/>
        <v>255339.64</v>
      </c>
      <c r="P67" s="133">
        <f t="shared" si="32"/>
        <v>0</v>
      </c>
      <c r="Q67" s="133">
        <f t="shared" si="32"/>
        <v>301966.36</v>
      </c>
      <c r="R67" s="133">
        <f t="shared" si="32"/>
        <v>0</v>
      </c>
      <c r="S67" s="133" t="s">
        <v>18</v>
      </c>
      <c r="T67" s="133" t="s">
        <v>18</v>
      </c>
      <c r="U67" s="135" t="s">
        <v>18</v>
      </c>
      <c r="W67" s="556"/>
      <c r="X67" s="556"/>
      <c r="Y67" s="556"/>
      <c r="Z67" s="556"/>
      <c r="AA67" s="556"/>
    </row>
    <row r="68" spans="1:27" s="23" customFormat="1" ht="13.5" thickBot="1" x14ac:dyDescent="0.25">
      <c r="A68" s="220" t="s">
        <v>839</v>
      </c>
      <c r="B68" s="923" t="s">
        <v>823</v>
      </c>
      <c r="C68" s="160" t="s">
        <v>40</v>
      </c>
      <c r="D68" s="161">
        <v>1990</v>
      </c>
      <c r="E68" s="161">
        <v>1990</v>
      </c>
      <c r="F68" s="187" t="s">
        <v>810</v>
      </c>
      <c r="G68" s="160">
        <v>5</v>
      </c>
      <c r="H68" s="111">
        <v>3187.5</v>
      </c>
      <c r="I68" s="111">
        <v>2832.6</v>
      </c>
      <c r="J68" s="111">
        <v>731.2</v>
      </c>
      <c r="K68" s="351">
        <v>106</v>
      </c>
      <c r="L68" s="8" t="s">
        <v>93</v>
      </c>
      <c r="M68" s="111">
        <v>94031</v>
      </c>
      <c r="N68" s="111">
        <v>0</v>
      </c>
      <c r="O68" s="111">
        <v>43081.97</v>
      </c>
      <c r="P68" s="111">
        <v>0</v>
      </c>
      <c r="Q68" s="111">
        <v>50949.03</v>
      </c>
      <c r="R68" s="111">
        <v>0</v>
      </c>
      <c r="S68" s="111">
        <f>M68/H68</f>
        <v>29.49992156862745</v>
      </c>
      <c r="T68" s="111">
        <v>29.5</v>
      </c>
      <c r="U68" s="181">
        <v>44196</v>
      </c>
      <c r="W68" s="556"/>
      <c r="X68" s="556"/>
      <c r="Y68" s="556"/>
      <c r="Z68" s="556"/>
      <c r="AA68" s="556"/>
    </row>
    <row r="69" spans="1:27" s="23" customFormat="1" ht="13.5" thickBot="1" x14ac:dyDescent="0.25">
      <c r="A69" s="226" t="s">
        <v>839</v>
      </c>
      <c r="B69" s="925" t="s">
        <v>823</v>
      </c>
      <c r="C69" s="182" t="s">
        <v>40</v>
      </c>
      <c r="D69" s="183">
        <v>1990</v>
      </c>
      <c r="E69" s="183">
        <v>1990</v>
      </c>
      <c r="F69" s="188" t="s">
        <v>810</v>
      </c>
      <c r="G69" s="182">
        <v>5</v>
      </c>
      <c r="H69" s="151">
        <v>3187.5</v>
      </c>
      <c r="I69" s="151">
        <v>2832.6</v>
      </c>
      <c r="J69" s="151">
        <v>731.2</v>
      </c>
      <c r="K69" s="352">
        <v>106</v>
      </c>
      <c r="L69" s="63" t="s">
        <v>49</v>
      </c>
      <c r="M69" s="113">
        <v>2562234</v>
      </c>
      <c r="N69" s="151">
        <v>0</v>
      </c>
      <c r="O69" s="151">
        <v>1173932.98</v>
      </c>
      <c r="P69" s="151">
        <v>0</v>
      </c>
      <c r="Q69" s="151">
        <v>1388301.02</v>
      </c>
      <c r="R69" s="151">
        <v>0</v>
      </c>
      <c r="S69" s="151">
        <f>M69/J69</f>
        <v>3504.1493435448574</v>
      </c>
      <c r="T69" s="151">
        <v>3504.15</v>
      </c>
      <c r="U69" s="184">
        <v>44196</v>
      </c>
      <c r="W69" s="556"/>
      <c r="X69" s="556"/>
      <c r="Y69" s="556"/>
      <c r="Z69" s="556"/>
      <c r="AA69" s="556"/>
    </row>
    <row r="70" spans="1:27" s="23" customFormat="1" ht="13.5" thickBot="1" x14ac:dyDescent="0.25">
      <c r="A70" s="154"/>
      <c r="B70" s="81" t="s">
        <v>31</v>
      </c>
      <c r="C70" s="132" t="s">
        <v>18</v>
      </c>
      <c r="D70" s="132" t="s">
        <v>18</v>
      </c>
      <c r="E70" s="132" t="s">
        <v>18</v>
      </c>
      <c r="F70" s="132" t="s">
        <v>18</v>
      </c>
      <c r="G70" s="132" t="s">
        <v>18</v>
      </c>
      <c r="H70" s="133">
        <f>H68</f>
        <v>3187.5</v>
      </c>
      <c r="I70" s="133">
        <f>I68</f>
        <v>2832.6</v>
      </c>
      <c r="J70" s="133">
        <f>J68</f>
        <v>731.2</v>
      </c>
      <c r="K70" s="921">
        <f>K68</f>
        <v>106</v>
      </c>
      <c r="L70" s="134" t="s">
        <v>18</v>
      </c>
      <c r="M70" s="133">
        <f>M68+M69</f>
        <v>2656265</v>
      </c>
      <c r="N70" s="133">
        <f t="shared" ref="N70:R70" si="33">N68+N69</f>
        <v>0</v>
      </c>
      <c r="O70" s="133">
        <f t="shared" si="33"/>
        <v>1217014.95</v>
      </c>
      <c r="P70" s="133">
        <f t="shared" si="33"/>
        <v>0</v>
      </c>
      <c r="Q70" s="133">
        <f t="shared" si="33"/>
        <v>1439250.05</v>
      </c>
      <c r="R70" s="133">
        <f t="shared" si="33"/>
        <v>0</v>
      </c>
      <c r="S70" s="133" t="s">
        <v>18</v>
      </c>
      <c r="T70" s="133" t="s">
        <v>18</v>
      </c>
      <c r="U70" s="135" t="s">
        <v>18</v>
      </c>
      <c r="W70" s="556"/>
      <c r="X70" s="556"/>
      <c r="Y70" s="556"/>
      <c r="Z70" s="556"/>
      <c r="AA70" s="556"/>
    </row>
    <row r="71" spans="1:27" s="23" customFormat="1" ht="13.5" thickBot="1" x14ac:dyDescent="0.25">
      <c r="A71" s="223" t="s">
        <v>840</v>
      </c>
      <c r="B71" s="922" t="s">
        <v>824</v>
      </c>
      <c r="C71" s="163" t="s">
        <v>40</v>
      </c>
      <c r="D71" s="164">
        <v>1990</v>
      </c>
      <c r="E71" s="164">
        <v>1990</v>
      </c>
      <c r="F71" s="824" t="s">
        <v>810</v>
      </c>
      <c r="G71" s="163">
        <v>5</v>
      </c>
      <c r="H71" s="113">
        <v>2839.9</v>
      </c>
      <c r="I71" s="926">
        <v>2642.9</v>
      </c>
      <c r="J71" s="926">
        <v>717.7</v>
      </c>
      <c r="K71" s="369">
        <v>104</v>
      </c>
      <c r="L71" s="17" t="s">
        <v>93</v>
      </c>
      <c r="M71" s="113">
        <v>83777</v>
      </c>
      <c r="N71" s="113">
        <v>0</v>
      </c>
      <c r="O71" s="113">
        <v>38383.919999999998</v>
      </c>
      <c r="P71" s="113">
        <v>0</v>
      </c>
      <c r="Q71" s="113">
        <v>45393.08</v>
      </c>
      <c r="R71" s="113">
        <v>0</v>
      </c>
      <c r="S71" s="113">
        <f>M71/H71</f>
        <v>29.499982393746258</v>
      </c>
      <c r="T71" s="113">
        <v>29.5</v>
      </c>
      <c r="U71" s="420">
        <v>44196</v>
      </c>
      <c r="W71" s="556"/>
      <c r="X71" s="556"/>
      <c r="Y71" s="556"/>
      <c r="Z71" s="556"/>
      <c r="AA71" s="556"/>
    </row>
    <row r="72" spans="1:27" s="23" customFormat="1" ht="13.5" thickBot="1" x14ac:dyDescent="0.25">
      <c r="A72" s="154"/>
      <c r="B72" s="81" t="s">
        <v>31</v>
      </c>
      <c r="C72" s="132" t="s">
        <v>18</v>
      </c>
      <c r="D72" s="132" t="s">
        <v>18</v>
      </c>
      <c r="E72" s="132" t="s">
        <v>18</v>
      </c>
      <c r="F72" s="132" t="s">
        <v>18</v>
      </c>
      <c r="G72" s="132" t="s">
        <v>18</v>
      </c>
      <c r="H72" s="133">
        <f>H71</f>
        <v>2839.9</v>
      </c>
      <c r="I72" s="133">
        <f>I71</f>
        <v>2642.9</v>
      </c>
      <c r="J72" s="133">
        <f>J71</f>
        <v>717.7</v>
      </c>
      <c r="K72" s="350">
        <f>K71</f>
        <v>104</v>
      </c>
      <c r="L72" s="134" t="s">
        <v>18</v>
      </c>
      <c r="M72" s="133">
        <f>M71</f>
        <v>83777</v>
      </c>
      <c r="N72" s="133">
        <f t="shared" ref="N72:R72" si="34">N71</f>
        <v>0</v>
      </c>
      <c r="O72" s="133">
        <f t="shared" si="34"/>
        <v>38383.919999999998</v>
      </c>
      <c r="P72" s="133">
        <f t="shared" si="34"/>
        <v>0</v>
      </c>
      <c r="Q72" s="133">
        <f t="shared" si="34"/>
        <v>45393.08</v>
      </c>
      <c r="R72" s="133">
        <f t="shared" si="34"/>
        <v>0</v>
      </c>
      <c r="S72" s="133" t="s">
        <v>18</v>
      </c>
      <c r="T72" s="133" t="s">
        <v>18</v>
      </c>
      <c r="U72" s="135" t="s">
        <v>18</v>
      </c>
      <c r="W72" s="556"/>
      <c r="X72" s="556"/>
      <c r="Y72" s="556"/>
      <c r="Z72" s="556"/>
      <c r="AA72" s="556"/>
    </row>
    <row r="73" spans="1:27" s="23" customFormat="1" ht="13.5" thickBot="1" x14ac:dyDescent="0.25">
      <c r="A73" s="220" t="s">
        <v>841</v>
      </c>
      <c r="B73" s="923" t="s">
        <v>825</v>
      </c>
      <c r="C73" s="160" t="s">
        <v>40</v>
      </c>
      <c r="D73" s="161">
        <v>1976</v>
      </c>
      <c r="E73" s="161">
        <v>1976</v>
      </c>
      <c r="F73" s="187" t="s">
        <v>819</v>
      </c>
      <c r="G73" s="160">
        <v>4</v>
      </c>
      <c r="H73" s="111">
        <v>1492.3</v>
      </c>
      <c r="I73" s="111">
        <v>1289.8</v>
      </c>
      <c r="J73" s="111">
        <v>490.71</v>
      </c>
      <c r="K73" s="351">
        <v>41</v>
      </c>
      <c r="L73" s="12" t="s">
        <v>87</v>
      </c>
      <c r="M73" s="111">
        <v>115937</v>
      </c>
      <c r="N73" s="111">
        <v>0</v>
      </c>
      <c r="O73" s="111">
        <v>53118.59</v>
      </c>
      <c r="P73" s="111">
        <v>0</v>
      </c>
      <c r="Q73" s="111">
        <v>62818.41</v>
      </c>
      <c r="R73" s="111">
        <v>0</v>
      </c>
      <c r="S73" s="111">
        <f>M73/H73</f>
        <v>77.690142732694497</v>
      </c>
      <c r="T73" s="111">
        <v>77.69</v>
      </c>
      <c r="U73" s="181">
        <v>44196</v>
      </c>
      <c r="W73" s="556"/>
      <c r="X73" s="556"/>
      <c r="Y73" s="556"/>
      <c r="Z73" s="556"/>
      <c r="AA73" s="556"/>
    </row>
    <row r="74" spans="1:27" s="23" customFormat="1" ht="13.5" thickBot="1" x14ac:dyDescent="0.25">
      <c r="A74" s="226" t="s">
        <v>841</v>
      </c>
      <c r="B74" s="925" t="s">
        <v>825</v>
      </c>
      <c r="C74" s="182" t="s">
        <v>40</v>
      </c>
      <c r="D74" s="183">
        <v>1976</v>
      </c>
      <c r="E74" s="183">
        <v>1976</v>
      </c>
      <c r="F74" s="188" t="s">
        <v>819</v>
      </c>
      <c r="G74" s="182">
        <v>4</v>
      </c>
      <c r="H74" s="151">
        <v>1492.3</v>
      </c>
      <c r="I74" s="151">
        <v>1289.8</v>
      </c>
      <c r="J74" s="151">
        <v>490.71</v>
      </c>
      <c r="K74" s="352">
        <v>41</v>
      </c>
      <c r="L74" s="63" t="s">
        <v>36</v>
      </c>
      <c r="M74" s="113">
        <v>2011799</v>
      </c>
      <c r="N74" s="151">
        <v>0</v>
      </c>
      <c r="O74" s="151">
        <v>921741.41999999993</v>
      </c>
      <c r="P74" s="151">
        <v>0</v>
      </c>
      <c r="Q74" s="151">
        <v>1090057.58</v>
      </c>
      <c r="R74" s="151">
        <v>0</v>
      </c>
      <c r="S74" s="151">
        <f>M74/H74</f>
        <v>1348.1196810292838</v>
      </c>
      <c r="T74" s="151">
        <v>1348.12</v>
      </c>
      <c r="U74" s="184">
        <v>44196</v>
      </c>
      <c r="W74" s="556"/>
      <c r="X74" s="556"/>
      <c r="Y74" s="556"/>
      <c r="Z74" s="556"/>
      <c r="AA74" s="556"/>
    </row>
    <row r="75" spans="1:27" s="23" customFormat="1" ht="13.5" thickBot="1" x14ac:dyDescent="0.25">
      <c r="A75" s="154"/>
      <c r="B75" s="81" t="s">
        <v>31</v>
      </c>
      <c r="C75" s="132" t="s">
        <v>18</v>
      </c>
      <c r="D75" s="132" t="s">
        <v>18</v>
      </c>
      <c r="E75" s="132" t="s">
        <v>18</v>
      </c>
      <c r="F75" s="132" t="s">
        <v>18</v>
      </c>
      <c r="G75" s="132" t="s">
        <v>18</v>
      </c>
      <c r="H75" s="133">
        <f>H73</f>
        <v>1492.3</v>
      </c>
      <c r="I75" s="133">
        <f>I73</f>
        <v>1289.8</v>
      </c>
      <c r="J75" s="133">
        <f>J73</f>
        <v>490.71</v>
      </c>
      <c r="K75" s="350">
        <f>K73</f>
        <v>41</v>
      </c>
      <c r="L75" s="134" t="s">
        <v>18</v>
      </c>
      <c r="M75" s="133">
        <f>M73+M74</f>
        <v>2127736</v>
      </c>
      <c r="N75" s="133">
        <f t="shared" ref="N75:R75" si="35">N73+N74</f>
        <v>0</v>
      </c>
      <c r="O75" s="133">
        <f t="shared" si="35"/>
        <v>974860.00999999989</v>
      </c>
      <c r="P75" s="133">
        <f t="shared" si="35"/>
        <v>0</v>
      </c>
      <c r="Q75" s="133">
        <f t="shared" si="35"/>
        <v>1152875.99</v>
      </c>
      <c r="R75" s="133">
        <f t="shared" si="35"/>
        <v>0</v>
      </c>
      <c r="S75" s="133" t="s">
        <v>18</v>
      </c>
      <c r="T75" s="133" t="s">
        <v>18</v>
      </c>
      <c r="U75" s="135" t="s">
        <v>18</v>
      </c>
      <c r="W75" s="556"/>
      <c r="X75" s="556"/>
      <c r="Y75" s="556"/>
      <c r="Z75" s="556"/>
      <c r="AA75" s="556"/>
    </row>
    <row r="76" spans="1:27" s="23" customFormat="1" ht="13.5" thickBot="1" x14ac:dyDescent="0.25">
      <c r="A76" s="220" t="s">
        <v>842</v>
      </c>
      <c r="B76" s="923" t="s">
        <v>826</v>
      </c>
      <c r="C76" s="160" t="s">
        <v>40</v>
      </c>
      <c r="D76" s="161">
        <v>1980</v>
      </c>
      <c r="E76" s="161">
        <v>1980</v>
      </c>
      <c r="F76" s="187" t="s">
        <v>810</v>
      </c>
      <c r="G76" s="160">
        <v>5</v>
      </c>
      <c r="H76" s="111">
        <v>3030.9</v>
      </c>
      <c r="I76" s="111">
        <v>2725.5</v>
      </c>
      <c r="J76" s="111">
        <v>791</v>
      </c>
      <c r="K76" s="351">
        <v>114</v>
      </c>
      <c r="L76" s="12" t="s">
        <v>94</v>
      </c>
      <c r="M76" s="111">
        <v>127722</v>
      </c>
      <c r="N76" s="111">
        <v>0</v>
      </c>
      <c r="O76" s="111">
        <v>58518.100000000006</v>
      </c>
      <c r="P76" s="111">
        <v>0</v>
      </c>
      <c r="Q76" s="111">
        <v>69203.899999999994</v>
      </c>
      <c r="R76" s="111">
        <v>0</v>
      </c>
      <c r="S76" s="111">
        <f>M76/H76</f>
        <v>42.139958428189644</v>
      </c>
      <c r="T76" s="111">
        <v>42.14</v>
      </c>
      <c r="U76" s="181">
        <v>44196</v>
      </c>
      <c r="W76" s="556"/>
      <c r="X76" s="556"/>
      <c r="Y76" s="556"/>
      <c r="Z76" s="556"/>
      <c r="AA76" s="556"/>
    </row>
    <row r="77" spans="1:27" s="23" customFormat="1" ht="13.5" thickBot="1" x14ac:dyDescent="0.25">
      <c r="A77" s="905" t="s">
        <v>842</v>
      </c>
      <c r="B77" s="927" t="s">
        <v>826</v>
      </c>
      <c r="C77" s="56" t="s">
        <v>40</v>
      </c>
      <c r="D77" s="57">
        <v>1980</v>
      </c>
      <c r="E77" s="57">
        <v>1980</v>
      </c>
      <c r="F77" s="195" t="s">
        <v>810</v>
      </c>
      <c r="G77" s="56">
        <v>5</v>
      </c>
      <c r="H77" s="51">
        <v>3030.9</v>
      </c>
      <c r="I77" s="51">
        <v>2725.5</v>
      </c>
      <c r="J77" s="51">
        <v>791</v>
      </c>
      <c r="K77" s="354">
        <v>114</v>
      </c>
      <c r="L77" s="10" t="s">
        <v>34</v>
      </c>
      <c r="M77" s="111">
        <v>1047358</v>
      </c>
      <c r="N77" s="51">
        <v>0</v>
      </c>
      <c r="O77" s="51">
        <v>479865.66000000003</v>
      </c>
      <c r="P77" s="51">
        <v>0</v>
      </c>
      <c r="Q77" s="51">
        <v>567492.34</v>
      </c>
      <c r="R77" s="51">
        <v>0</v>
      </c>
      <c r="S77" s="51">
        <f>M77/H77</f>
        <v>345.56006466726052</v>
      </c>
      <c r="T77" s="51">
        <v>345.56</v>
      </c>
      <c r="U77" s="192">
        <v>44196</v>
      </c>
      <c r="W77" s="556"/>
      <c r="X77" s="556"/>
      <c r="Y77" s="556"/>
      <c r="Z77" s="556"/>
      <c r="AA77" s="556"/>
    </row>
    <row r="78" spans="1:27" s="23" customFormat="1" ht="13.5" thickBot="1" x14ac:dyDescent="0.25">
      <c r="A78" s="905" t="s">
        <v>842</v>
      </c>
      <c r="B78" s="927" t="s">
        <v>826</v>
      </c>
      <c r="C78" s="56" t="s">
        <v>40</v>
      </c>
      <c r="D78" s="57">
        <v>1980</v>
      </c>
      <c r="E78" s="57">
        <v>1980</v>
      </c>
      <c r="F78" s="195" t="s">
        <v>810</v>
      </c>
      <c r="G78" s="56">
        <v>5</v>
      </c>
      <c r="H78" s="51">
        <v>3030.9</v>
      </c>
      <c r="I78" s="51">
        <v>2725.5</v>
      </c>
      <c r="J78" s="51">
        <v>791</v>
      </c>
      <c r="K78" s="354">
        <v>114</v>
      </c>
      <c r="L78" s="1" t="s">
        <v>87</v>
      </c>
      <c r="M78" s="111">
        <v>168185</v>
      </c>
      <c r="N78" s="51">
        <v>0</v>
      </c>
      <c r="O78" s="51">
        <v>77056.94</v>
      </c>
      <c r="P78" s="51">
        <v>0</v>
      </c>
      <c r="Q78" s="51">
        <v>91128.06</v>
      </c>
      <c r="R78" s="51">
        <v>0</v>
      </c>
      <c r="S78" s="51">
        <f>M78/H78</f>
        <v>55.490118446666003</v>
      </c>
      <c r="T78" s="51">
        <v>55.49</v>
      </c>
      <c r="U78" s="192">
        <v>44196</v>
      </c>
      <c r="W78" s="556"/>
      <c r="X78" s="556"/>
      <c r="Y78" s="556"/>
      <c r="Z78" s="556"/>
      <c r="AA78" s="556"/>
    </row>
    <row r="79" spans="1:27" s="23" customFormat="1" ht="13.5" thickBot="1" x14ac:dyDescent="0.25">
      <c r="A79" s="226" t="s">
        <v>842</v>
      </c>
      <c r="B79" s="925" t="s">
        <v>826</v>
      </c>
      <c r="C79" s="182" t="s">
        <v>40</v>
      </c>
      <c r="D79" s="183">
        <v>1980</v>
      </c>
      <c r="E79" s="183">
        <v>1980</v>
      </c>
      <c r="F79" s="188" t="s">
        <v>810</v>
      </c>
      <c r="G79" s="182">
        <v>5</v>
      </c>
      <c r="H79" s="151">
        <v>3030.9</v>
      </c>
      <c r="I79" s="151">
        <v>2725.5</v>
      </c>
      <c r="J79" s="151">
        <v>791</v>
      </c>
      <c r="K79" s="352">
        <v>114</v>
      </c>
      <c r="L79" s="63" t="s">
        <v>36</v>
      </c>
      <c r="M79" s="113">
        <v>6041584</v>
      </c>
      <c r="N79" s="151">
        <v>0</v>
      </c>
      <c r="O79" s="151">
        <v>2768058.94</v>
      </c>
      <c r="P79" s="151">
        <v>0</v>
      </c>
      <c r="Q79" s="151">
        <v>3273525.06</v>
      </c>
      <c r="R79" s="151">
        <v>0</v>
      </c>
      <c r="S79" s="151">
        <f>M79/H79</f>
        <v>1993.3300339833052</v>
      </c>
      <c r="T79" s="151">
        <v>1993.33</v>
      </c>
      <c r="U79" s="184">
        <v>44196</v>
      </c>
      <c r="W79" s="556"/>
      <c r="X79" s="556"/>
      <c r="Y79" s="556"/>
      <c r="Z79" s="556"/>
      <c r="AA79" s="556"/>
    </row>
    <row r="80" spans="1:27" s="23" customFormat="1" ht="13.5" thickBot="1" x14ac:dyDescent="0.25">
      <c r="A80" s="154"/>
      <c r="B80" s="81" t="s">
        <v>31</v>
      </c>
      <c r="C80" s="132" t="s">
        <v>18</v>
      </c>
      <c r="D80" s="132" t="s">
        <v>18</v>
      </c>
      <c r="E80" s="132" t="s">
        <v>18</v>
      </c>
      <c r="F80" s="132" t="s">
        <v>18</v>
      </c>
      <c r="G80" s="132" t="s">
        <v>18</v>
      </c>
      <c r="H80" s="133">
        <f>H78</f>
        <v>3030.9</v>
      </c>
      <c r="I80" s="133">
        <f>I78</f>
        <v>2725.5</v>
      </c>
      <c r="J80" s="133">
        <f>J78</f>
        <v>791</v>
      </c>
      <c r="K80" s="921">
        <f>K78</f>
        <v>114</v>
      </c>
      <c r="L80" s="134" t="s">
        <v>18</v>
      </c>
      <c r="M80" s="133">
        <f>M76+M77+M78+M79</f>
        <v>7384849</v>
      </c>
      <c r="N80" s="133">
        <f t="shared" ref="N80:R80" si="36">N76+N77+N78+N79</f>
        <v>0</v>
      </c>
      <c r="O80" s="133">
        <f t="shared" si="36"/>
        <v>3383499.6399999997</v>
      </c>
      <c r="P80" s="133">
        <f t="shared" si="36"/>
        <v>0</v>
      </c>
      <c r="Q80" s="133">
        <f t="shared" si="36"/>
        <v>4001349.3600000003</v>
      </c>
      <c r="R80" s="133">
        <f t="shared" si="36"/>
        <v>0</v>
      </c>
      <c r="S80" s="133" t="s">
        <v>18</v>
      </c>
      <c r="T80" s="133" t="s">
        <v>18</v>
      </c>
      <c r="U80" s="135" t="s">
        <v>18</v>
      </c>
      <c r="W80" s="556"/>
      <c r="X80" s="556"/>
      <c r="Y80" s="556"/>
      <c r="Z80" s="556"/>
      <c r="AA80" s="556"/>
    </row>
    <row r="81" spans="1:27" s="23" customFormat="1" ht="13.5" thickBot="1" x14ac:dyDescent="0.25">
      <c r="A81" s="220" t="s">
        <v>843</v>
      </c>
      <c r="B81" s="923" t="s">
        <v>827</v>
      </c>
      <c r="C81" s="160" t="s">
        <v>40</v>
      </c>
      <c r="D81" s="161">
        <v>1973</v>
      </c>
      <c r="E81" s="161">
        <v>1973</v>
      </c>
      <c r="F81" s="187" t="s">
        <v>810</v>
      </c>
      <c r="G81" s="160">
        <v>5</v>
      </c>
      <c r="H81" s="111">
        <v>3034.6</v>
      </c>
      <c r="I81" s="111">
        <v>2714.3</v>
      </c>
      <c r="J81" s="111">
        <v>771</v>
      </c>
      <c r="K81" s="351">
        <v>116</v>
      </c>
      <c r="L81" s="8" t="s">
        <v>93</v>
      </c>
      <c r="M81" s="111">
        <v>89521</v>
      </c>
      <c r="N81" s="111">
        <v>0</v>
      </c>
      <c r="O81" s="111">
        <v>41015.64</v>
      </c>
      <c r="P81" s="111">
        <v>0</v>
      </c>
      <c r="Q81" s="111">
        <v>48505.36</v>
      </c>
      <c r="R81" s="111">
        <v>0</v>
      </c>
      <c r="S81" s="111">
        <f>M81/H81</f>
        <v>29.500098859816781</v>
      </c>
      <c r="T81" s="111">
        <v>29.5</v>
      </c>
      <c r="U81" s="181">
        <v>44196</v>
      </c>
      <c r="W81" s="556"/>
      <c r="X81" s="556"/>
      <c r="Y81" s="556"/>
      <c r="Z81" s="556"/>
      <c r="AA81" s="556"/>
    </row>
    <row r="82" spans="1:27" s="23" customFormat="1" ht="13.5" thickBot="1" x14ac:dyDescent="0.25">
      <c r="A82" s="226" t="s">
        <v>843</v>
      </c>
      <c r="B82" s="925" t="s">
        <v>827</v>
      </c>
      <c r="C82" s="182" t="s">
        <v>40</v>
      </c>
      <c r="D82" s="183">
        <v>1973</v>
      </c>
      <c r="E82" s="183">
        <v>1973</v>
      </c>
      <c r="F82" s="188" t="s">
        <v>810</v>
      </c>
      <c r="G82" s="182">
        <v>5</v>
      </c>
      <c r="H82" s="151">
        <v>3034.6</v>
      </c>
      <c r="I82" s="151">
        <v>2714.3</v>
      </c>
      <c r="J82" s="151">
        <v>771</v>
      </c>
      <c r="K82" s="352">
        <v>116</v>
      </c>
      <c r="L82" s="63" t="s">
        <v>49</v>
      </c>
      <c r="M82" s="113">
        <v>2701700</v>
      </c>
      <c r="N82" s="151">
        <v>0</v>
      </c>
      <c r="O82" s="151">
        <v>1237831.81</v>
      </c>
      <c r="P82" s="151">
        <v>0</v>
      </c>
      <c r="Q82" s="151">
        <v>1463868.19</v>
      </c>
      <c r="R82" s="151">
        <v>0</v>
      </c>
      <c r="S82" s="151">
        <f>M82/J82</f>
        <v>3504.1504539559014</v>
      </c>
      <c r="T82" s="151">
        <v>3504.15</v>
      </c>
      <c r="U82" s="184">
        <v>44196</v>
      </c>
      <c r="W82" s="556"/>
      <c r="X82" s="556"/>
      <c r="Y82" s="556"/>
      <c r="Z82" s="556"/>
      <c r="AA82" s="556"/>
    </row>
    <row r="83" spans="1:27" s="23" customFormat="1" ht="13.5" thickBot="1" x14ac:dyDescent="0.25">
      <c r="A83" s="154"/>
      <c r="B83" s="81" t="s">
        <v>31</v>
      </c>
      <c r="C83" s="132" t="s">
        <v>18</v>
      </c>
      <c r="D83" s="132" t="s">
        <v>18</v>
      </c>
      <c r="E83" s="132" t="s">
        <v>18</v>
      </c>
      <c r="F83" s="132" t="s">
        <v>18</v>
      </c>
      <c r="G83" s="132" t="s">
        <v>18</v>
      </c>
      <c r="H83" s="133">
        <f>H81</f>
        <v>3034.6</v>
      </c>
      <c r="I83" s="133">
        <f>I81</f>
        <v>2714.3</v>
      </c>
      <c r="J83" s="133">
        <f>J81</f>
        <v>771</v>
      </c>
      <c r="K83" s="921">
        <f>K81</f>
        <v>116</v>
      </c>
      <c r="L83" s="134" t="s">
        <v>18</v>
      </c>
      <c r="M83" s="133">
        <f>M81+M82</f>
        <v>2791221</v>
      </c>
      <c r="N83" s="133">
        <f t="shared" ref="N83:R83" si="37">N81+N82</f>
        <v>0</v>
      </c>
      <c r="O83" s="133">
        <f t="shared" si="37"/>
        <v>1278847.45</v>
      </c>
      <c r="P83" s="133">
        <f t="shared" si="37"/>
        <v>0</v>
      </c>
      <c r="Q83" s="133">
        <f t="shared" si="37"/>
        <v>1512373.55</v>
      </c>
      <c r="R83" s="133">
        <f t="shared" si="37"/>
        <v>0</v>
      </c>
      <c r="S83" s="133" t="s">
        <v>18</v>
      </c>
      <c r="T83" s="133" t="s">
        <v>18</v>
      </c>
      <c r="U83" s="135" t="s">
        <v>18</v>
      </c>
      <c r="W83" s="556"/>
      <c r="X83" s="556"/>
      <c r="Y83" s="556"/>
      <c r="Z83" s="556"/>
      <c r="AA83" s="556"/>
    </row>
    <row r="84" spans="1:27" s="23" customFormat="1" ht="13.5" thickBot="1" x14ac:dyDescent="0.25">
      <c r="A84" s="220" t="s">
        <v>844</v>
      </c>
      <c r="B84" s="923" t="s">
        <v>828</v>
      </c>
      <c r="C84" s="160" t="s">
        <v>40</v>
      </c>
      <c r="D84" s="161">
        <v>1973</v>
      </c>
      <c r="E84" s="161">
        <v>1973</v>
      </c>
      <c r="F84" s="187" t="s">
        <v>821</v>
      </c>
      <c r="G84" s="160">
        <v>4</v>
      </c>
      <c r="H84" s="111">
        <v>3205.5</v>
      </c>
      <c r="I84" s="111">
        <v>2910.7</v>
      </c>
      <c r="J84" s="111">
        <v>1300</v>
      </c>
      <c r="K84" s="351">
        <v>121</v>
      </c>
      <c r="L84" s="8" t="s">
        <v>93</v>
      </c>
      <c r="M84" s="111">
        <v>324044</v>
      </c>
      <c r="N84" s="111">
        <v>0</v>
      </c>
      <c r="O84" s="111">
        <v>148466.51</v>
      </c>
      <c r="P84" s="111">
        <v>0</v>
      </c>
      <c r="Q84" s="111">
        <v>175577.49</v>
      </c>
      <c r="R84" s="111">
        <v>0</v>
      </c>
      <c r="S84" s="111">
        <f>M84/H84</f>
        <v>101.09000155981906</v>
      </c>
      <c r="T84" s="111">
        <v>101.09</v>
      </c>
      <c r="U84" s="181">
        <v>44196</v>
      </c>
      <c r="W84" s="556"/>
      <c r="X84" s="556"/>
      <c r="Y84" s="556"/>
      <c r="Z84" s="556"/>
      <c r="AA84" s="556"/>
    </row>
    <row r="85" spans="1:27" s="23" customFormat="1" ht="13.5" thickBot="1" x14ac:dyDescent="0.25">
      <c r="A85" s="226" t="s">
        <v>844</v>
      </c>
      <c r="B85" s="925" t="s">
        <v>828</v>
      </c>
      <c r="C85" s="182" t="s">
        <v>40</v>
      </c>
      <c r="D85" s="183">
        <v>1973</v>
      </c>
      <c r="E85" s="183">
        <v>1973</v>
      </c>
      <c r="F85" s="188" t="s">
        <v>821</v>
      </c>
      <c r="G85" s="182">
        <v>4</v>
      </c>
      <c r="H85" s="151">
        <v>3205.5</v>
      </c>
      <c r="I85" s="151">
        <v>2910.7</v>
      </c>
      <c r="J85" s="151">
        <v>1300</v>
      </c>
      <c r="K85" s="352">
        <v>121</v>
      </c>
      <c r="L85" s="63" t="s">
        <v>49</v>
      </c>
      <c r="M85" s="113">
        <v>9380241</v>
      </c>
      <c r="N85" s="151">
        <v>0</v>
      </c>
      <c r="O85" s="151">
        <v>4297723.9000000004</v>
      </c>
      <c r="P85" s="151">
        <v>0</v>
      </c>
      <c r="Q85" s="151">
        <v>5082517.0999999996</v>
      </c>
      <c r="R85" s="151">
        <v>0</v>
      </c>
      <c r="S85" s="151">
        <f>M85/J85</f>
        <v>7215.57</v>
      </c>
      <c r="T85" s="151">
        <v>7215.57</v>
      </c>
      <c r="U85" s="184">
        <v>44196</v>
      </c>
      <c r="W85" s="556"/>
      <c r="X85" s="556"/>
      <c r="Y85" s="556"/>
      <c r="Z85" s="556"/>
      <c r="AA85" s="556"/>
    </row>
    <row r="86" spans="1:27" s="23" customFormat="1" ht="13.5" thickBot="1" x14ac:dyDescent="0.25">
      <c r="A86" s="154"/>
      <c r="B86" s="81" t="s">
        <v>31</v>
      </c>
      <c r="C86" s="132" t="s">
        <v>18</v>
      </c>
      <c r="D86" s="132" t="s">
        <v>18</v>
      </c>
      <c r="E86" s="132" t="s">
        <v>18</v>
      </c>
      <c r="F86" s="132" t="s">
        <v>18</v>
      </c>
      <c r="G86" s="132" t="s">
        <v>18</v>
      </c>
      <c r="H86" s="133">
        <f>H84</f>
        <v>3205.5</v>
      </c>
      <c r="I86" s="133">
        <f>I84</f>
        <v>2910.7</v>
      </c>
      <c r="J86" s="133">
        <f>J84</f>
        <v>1300</v>
      </c>
      <c r="K86" s="921">
        <f>K84</f>
        <v>121</v>
      </c>
      <c r="L86" s="134" t="s">
        <v>18</v>
      </c>
      <c r="M86" s="133">
        <f>M84+M85</f>
        <v>9704285</v>
      </c>
      <c r="N86" s="133">
        <f t="shared" ref="N86:R86" si="38">N84+N85</f>
        <v>0</v>
      </c>
      <c r="O86" s="133">
        <f t="shared" si="38"/>
        <v>4446190.41</v>
      </c>
      <c r="P86" s="133">
        <f t="shared" si="38"/>
        <v>0</v>
      </c>
      <c r="Q86" s="133">
        <f t="shared" si="38"/>
        <v>5258094.59</v>
      </c>
      <c r="R86" s="133">
        <f t="shared" si="38"/>
        <v>0</v>
      </c>
      <c r="S86" s="133" t="s">
        <v>18</v>
      </c>
      <c r="T86" s="133" t="s">
        <v>18</v>
      </c>
      <c r="U86" s="135" t="s">
        <v>18</v>
      </c>
      <c r="W86" s="556"/>
      <c r="X86" s="556"/>
      <c r="Y86" s="556"/>
      <c r="Z86" s="556"/>
      <c r="AA86" s="556"/>
    </row>
    <row r="87" spans="1:27" s="23" customFormat="1" ht="26.25" thickBot="1" x14ac:dyDescent="0.25">
      <c r="A87" s="223" t="s">
        <v>845</v>
      </c>
      <c r="B87" s="928" t="s">
        <v>829</v>
      </c>
      <c r="C87" s="163" t="s">
        <v>40</v>
      </c>
      <c r="D87" s="164">
        <v>1987</v>
      </c>
      <c r="E87" s="164">
        <v>1987</v>
      </c>
      <c r="F87" s="824" t="s">
        <v>810</v>
      </c>
      <c r="G87" s="163">
        <v>5</v>
      </c>
      <c r="H87" s="113">
        <v>4384.3</v>
      </c>
      <c r="I87" s="926">
        <v>4167.6000000000004</v>
      </c>
      <c r="J87" s="926">
        <v>1130.9000000000001</v>
      </c>
      <c r="K87" s="369">
        <v>145</v>
      </c>
      <c r="L87" s="125" t="s">
        <v>96</v>
      </c>
      <c r="M87" s="113">
        <v>246354</v>
      </c>
      <c r="N87" s="113">
        <v>0</v>
      </c>
      <c r="O87" s="113">
        <v>112871.45999999999</v>
      </c>
      <c r="P87" s="113">
        <v>0</v>
      </c>
      <c r="Q87" s="113">
        <v>133482.54</v>
      </c>
      <c r="R87" s="113">
        <v>0</v>
      </c>
      <c r="S87" s="113">
        <f>M87/H87</f>
        <v>56.190041739844446</v>
      </c>
      <c r="T87" s="113">
        <v>56.19</v>
      </c>
      <c r="U87" s="420">
        <v>44196</v>
      </c>
      <c r="W87" s="556"/>
      <c r="X87" s="556"/>
      <c r="Y87" s="556"/>
      <c r="Z87" s="556"/>
      <c r="AA87" s="556"/>
    </row>
    <row r="88" spans="1:27" s="23" customFormat="1" ht="13.5" thickBot="1" x14ac:dyDescent="0.25">
      <c r="A88" s="154"/>
      <c r="B88" s="81" t="s">
        <v>31</v>
      </c>
      <c r="C88" s="132" t="s">
        <v>18</v>
      </c>
      <c r="D88" s="132" t="s">
        <v>18</v>
      </c>
      <c r="E88" s="132" t="s">
        <v>18</v>
      </c>
      <c r="F88" s="132" t="s">
        <v>18</v>
      </c>
      <c r="G88" s="132" t="s">
        <v>18</v>
      </c>
      <c r="H88" s="133">
        <f>H87</f>
        <v>4384.3</v>
      </c>
      <c r="I88" s="133">
        <f>I87</f>
        <v>4167.6000000000004</v>
      </c>
      <c r="J88" s="133">
        <f>J87</f>
        <v>1130.9000000000001</v>
      </c>
      <c r="K88" s="350">
        <f>K87</f>
        <v>145</v>
      </c>
      <c r="L88" s="134" t="s">
        <v>18</v>
      </c>
      <c r="M88" s="133">
        <f>M87</f>
        <v>246354</v>
      </c>
      <c r="N88" s="133">
        <f t="shared" ref="N88:R88" si="39">N87</f>
        <v>0</v>
      </c>
      <c r="O88" s="133">
        <f t="shared" si="39"/>
        <v>112871.45999999999</v>
      </c>
      <c r="P88" s="133">
        <f t="shared" si="39"/>
        <v>0</v>
      </c>
      <c r="Q88" s="133">
        <f t="shared" si="39"/>
        <v>133482.54</v>
      </c>
      <c r="R88" s="133">
        <f t="shared" si="39"/>
        <v>0</v>
      </c>
      <c r="S88" s="133" t="s">
        <v>18</v>
      </c>
      <c r="T88" s="133" t="s">
        <v>18</v>
      </c>
      <c r="U88" s="135" t="s">
        <v>18</v>
      </c>
      <c r="W88" s="556"/>
      <c r="X88" s="556"/>
      <c r="Y88" s="556"/>
      <c r="Z88" s="556"/>
      <c r="AA88" s="556"/>
    </row>
    <row r="89" spans="1:27" s="23" customFormat="1" ht="26.25" thickBot="1" x14ac:dyDescent="0.25">
      <c r="A89" s="220" t="s">
        <v>846</v>
      </c>
      <c r="B89" s="923" t="s">
        <v>830</v>
      </c>
      <c r="C89" s="160" t="s">
        <v>40</v>
      </c>
      <c r="D89" s="161">
        <v>1985</v>
      </c>
      <c r="E89" s="161">
        <v>1985</v>
      </c>
      <c r="F89" s="187" t="s">
        <v>810</v>
      </c>
      <c r="G89" s="160">
        <v>5</v>
      </c>
      <c r="H89" s="111">
        <v>4749.2</v>
      </c>
      <c r="I89" s="924">
        <v>4225.2</v>
      </c>
      <c r="J89" s="924">
        <v>1080</v>
      </c>
      <c r="K89" s="351">
        <v>160</v>
      </c>
      <c r="L89" s="12" t="s">
        <v>96</v>
      </c>
      <c r="M89" s="111">
        <v>266858</v>
      </c>
      <c r="N89" s="111">
        <v>0</v>
      </c>
      <c r="O89" s="111">
        <v>122265.73000000001</v>
      </c>
      <c r="P89" s="111">
        <v>0</v>
      </c>
      <c r="Q89" s="111">
        <v>144592.26999999999</v>
      </c>
      <c r="R89" s="111">
        <v>0</v>
      </c>
      <c r="S89" s="111">
        <f>M89/H89</f>
        <v>56.190095173924028</v>
      </c>
      <c r="T89" s="111">
        <v>56.19</v>
      </c>
      <c r="U89" s="181">
        <v>44196</v>
      </c>
      <c r="W89" s="556"/>
      <c r="X89" s="556"/>
      <c r="Y89" s="556"/>
      <c r="Z89" s="556"/>
      <c r="AA89" s="556"/>
    </row>
    <row r="90" spans="1:27" s="23" customFormat="1" ht="13.5" thickBot="1" x14ac:dyDescent="0.25">
      <c r="A90" s="226" t="s">
        <v>846</v>
      </c>
      <c r="B90" s="925" t="s">
        <v>830</v>
      </c>
      <c r="C90" s="182" t="s">
        <v>40</v>
      </c>
      <c r="D90" s="183">
        <v>1985</v>
      </c>
      <c r="E90" s="183">
        <v>1985</v>
      </c>
      <c r="F90" s="188" t="s">
        <v>810</v>
      </c>
      <c r="G90" s="182">
        <v>5</v>
      </c>
      <c r="H90" s="151">
        <v>4749.2</v>
      </c>
      <c r="I90" s="812">
        <v>4225.2</v>
      </c>
      <c r="J90" s="812">
        <v>1080</v>
      </c>
      <c r="K90" s="352">
        <v>160</v>
      </c>
      <c r="L90" s="63" t="s">
        <v>95</v>
      </c>
      <c r="M90" s="113">
        <v>2403523</v>
      </c>
      <c r="N90" s="151">
        <v>0</v>
      </c>
      <c r="O90" s="151">
        <v>1101216.72</v>
      </c>
      <c r="P90" s="151">
        <v>0</v>
      </c>
      <c r="Q90" s="151">
        <v>1302306.28</v>
      </c>
      <c r="R90" s="151">
        <v>0</v>
      </c>
      <c r="S90" s="151">
        <f>M90/H90</f>
        <v>506.09007832898175</v>
      </c>
      <c r="T90" s="151">
        <v>506.09</v>
      </c>
      <c r="U90" s="184">
        <v>44196</v>
      </c>
      <c r="W90" s="556"/>
      <c r="X90" s="556"/>
      <c r="Y90" s="556"/>
      <c r="Z90" s="556"/>
      <c r="AA90" s="556"/>
    </row>
    <row r="91" spans="1:27" s="23" customFormat="1" ht="13.5" thickBot="1" x14ac:dyDescent="0.25">
      <c r="A91" s="154"/>
      <c r="B91" s="81" t="s">
        <v>31</v>
      </c>
      <c r="C91" s="132" t="s">
        <v>18</v>
      </c>
      <c r="D91" s="132" t="s">
        <v>18</v>
      </c>
      <c r="E91" s="132" t="s">
        <v>18</v>
      </c>
      <c r="F91" s="132" t="s">
        <v>18</v>
      </c>
      <c r="G91" s="132" t="s">
        <v>18</v>
      </c>
      <c r="H91" s="133">
        <f>H89</f>
        <v>4749.2</v>
      </c>
      <c r="I91" s="133">
        <f>I89</f>
        <v>4225.2</v>
      </c>
      <c r="J91" s="133">
        <f>J89</f>
        <v>1080</v>
      </c>
      <c r="K91" s="921">
        <f>K89</f>
        <v>160</v>
      </c>
      <c r="L91" s="134" t="s">
        <v>18</v>
      </c>
      <c r="M91" s="133">
        <f>M89+M90</f>
        <v>2670381</v>
      </c>
      <c r="N91" s="133">
        <f t="shared" ref="N91:R91" si="40">N89+N90</f>
        <v>0</v>
      </c>
      <c r="O91" s="133">
        <f t="shared" si="40"/>
        <v>1223482.45</v>
      </c>
      <c r="P91" s="133">
        <f t="shared" si="40"/>
        <v>0</v>
      </c>
      <c r="Q91" s="133">
        <f t="shared" si="40"/>
        <v>1446898.55</v>
      </c>
      <c r="R91" s="133">
        <f t="shared" si="40"/>
        <v>0</v>
      </c>
      <c r="S91" s="133" t="s">
        <v>18</v>
      </c>
      <c r="T91" s="133" t="s">
        <v>18</v>
      </c>
      <c r="U91" s="135" t="s">
        <v>18</v>
      </c>
      <c r="W91" s="556"/>
      <c r="X91" s="556"/>
      <c r="Y91" s="556"/>
      <c r="Z91" s="556"/>
      <c r="AA91" s="556"/>
    </row>
    <row r="92" spans="1:27" s="23" customFormat="1" ht="13.5" thickBot="1" x14ac:dyDescent="0.25">
      <c r="A92" s="223" t="s">
        <v>847</v>
      </c>
      <c r="B92" s="922" t="s">
        <v>831</v>
      </c>
      <c r="C92" s="163" t="s">
        <v>40</v>
      </c>
      <c r="D92" s="164">
        <v>1986</v>
      </c>
      <c r="E92" s="164">
        <v>1986</v>
      </c>
      <c r="F92" s="824" t="s">
        <v>810</v>
      </c>
      <c r="G92" s="163">
        <v>5</v>
      </c>
      <c r="H92" s="113">
        <v>4653.3999999999996</v>
      </c>
      <c r="I92" s="926">
        <v>4180</v>
      </c>
      <c r="J92" s="926">
        <v>1101.2</v>
      </c>
      <c r="K92" s="369">
        <v>162</v>
      </c>
      <c r="L92" s="125" t="s">
        <v>87</v>
      </c>
      <c r="M92" s="113">
        <v>258217</v>
      </c>
      <c r="N92" s="113">
        <v>0</v>
      </c>
      <c r="O92" s="113">
        <v>118306.70000000001</v>
      </c>
      <c r="P92" s="113">
        <v>0</v>
      </c>
      <c r="Q92" s="113">
        <v>139910.29999999999</v>
      </c>
      <c r="R92" s="113">
        <v>0</v>
      </c>
      <c r="S92" s="113">
        <f>M92/H92</f>
        <v>55.489964327158638</v>
      </c>
      <c r="T92" s="113">
        <v>55.49</v>
      </c>
      <c r="U92" s="420">
        <v>44196</v>
      </c>
      <c r="W92" s="556"/>
      <c r="X92" s="556"/>
      <c r="Y92" s="556"/>
      <c r="Z92" s="556"/>
      <c r="AA92" s="556"/>
    </row>
    <row r="93" spans="1:27" s="23" customFormat="1" ht="13.5" thickBot="1" x14ac:dyDescent="0.25">
      <c r="A93" s="87"/>
      <c r="B93" s="81" t="s">
        <v>31</v>
      </c>
      <c r="C93" s="132" t="s">
        <v>18</v>
      </c>
      <c r="D93" s="132" t="s">
        <v>18</v>
      </c>
      <c r="E93" s="132" t="s">
        <v>18</v>
      </c>
      <c r="F93" s="132" t="s">
        <v>18</v>
      </c>
      <c r="G93" s="132" t="s">
        <v>18</v>
      </c>
      <c r="H93" s="133">
        <f>H92</f>
        <v>4653.3999999999996</v>
      </c>
      <c r="I93" s="133">
        <f>I92</f>
        <v>4180</v>
      </c>
      <c r="J93" s="133">
        <f>J92</f>
        <v>1101.2</v>
      </c>
      <c r="K93" s="350">
        <f>K92</f>
        <v>162</v>
      </c>
      <c r="L93" s="134" t="s">
        <v>18</v>
      </c>
      <c r="M93" s="133">
        <f>M92</f>
        <v>258217</v>
      </c>
      <c r="N93" s="133">
        <f t="shared" ref="N93:R93" si="41">N92</f>
        <v>0</v>
      </c>
      <c r="O93" s="133">
        <f t="shared" si="41"/>
        <v>118306.70000000001</v>
      </c>
      <c r="P93" s="133">
        <f t="shared" si="41"/>
        <v>0</v>
      </c>
      <c r="Q93" s="133">
        <f t="shared" si="41"/>
        <v>139910.29999999999</v>
      </c>
      <c r="R93" s="133">
        <f t="shared" si="41"/>
        <v>0</v>
      </c>
      <c r="S93" s="133" t="s">
        <v>18</v>
      </c>
      <c r="T93" s="133" t="s">
        <v>18</v>
      </c>
      <c r="U93" s="135" t="s">
        <v>18</v>
      </c>
      <c r="W93" s="556"/>
      <c r="X93" s="556"/>
      <c r="Y93" s="556"/>
      <c r="Z93" s="556"/>
      <c r="AA93" s="556"/>
    </row>
    <row r="94" spans="1:27" s="23" customFormat="1" ht="13.5" thickBot="1" x14ac:dyDescent="0.25">
      <c r="A94" s="220" t="s">
        <v>848</v>
      </c>
      <c r="B94" s="923" t="s">
        <v>832</v>
      </c>
      <c r="C94" s="160" t="s">
        <v>803</v>
      </c>
      <c r="D94" s="161">
        <v>1986</v>
      </c>
      <c r="E94" s="161">
        <v>1986</v>
      </c>
      <c r="F94" s="187" t="s">
        <v>810</v>
      </c>
      <c r="G94" s="160">
        <v>5</v>
      </c>
      <c r="H94" s="111">
        <v>4665.3</v>
      </c>
      <c r="I94" s="924">
        <v>4184.3</v>
      </c>
      <c r="J94" s="924">
        <v>1074</v>
      </c>
      <c r="K94" s="351">
        <v>190</v>
      </c>
      <c r="L94" s="12" t="s">
        <v>93</v>
      </c>
      <c r="M94" s="111">
        <v>137626</v>
      </c>
      <c r="N94" s="111">
        <v>0</v>
      </c>
      <c r="O94" s="111">
        <v>0</v>
      </c>
      <c r="P94" s="111">
        <v>0</v>
      </c>
      <c r="Q94" s="111">
        <v>137626</v>
      </c>
      <c r="R94" s="111">
        <v>0</v>
      </c>
      <c r="S94" s="111">
        <f>M94/H94</f>
        <v>29.499924978029277</v>
      </c>
      <c r="T94" s="111">
        <v>29.5</v>
      </c>
      <c r="U94" s="181">
        <v>44196</v>
      </c>
      <c r="W94" s="556"/>
      <c r="X94" s="556"/>
      <c r="Y94" s="556"/>
      <c r="Z94" s="556"/>
      <c r="AA94" s="556"/>
    </row>
    <row r="95" spans="1:27" s="23" customFormat="1" ht="13.5" thickBot="1" x14ac:dyDescent="0.25">
      <c r="A95" s="226" t="s">
        <v>848</v>
      </c>
      <c r="B95" s="925" t="s">
        <v>832</v>
      </c>
      <c r="C95" s="182" t="s">
        <v>803</v>
      </c>
      <c r="D95" s="183">
        <v>1986</v>
      </c>
      <c r="E95" s="183">
        <v>1986</v>
      </c>
      <c r="F95" s="188" t="s">
        <v>810</v>
      </c>
      <c r="G95" s="182">
        <v>5</v>
      </c>
      <c r="H95" s="151">
        <v>4665.3</v>
      </c>
      <c r="I95" s="812">
        <v>4184.3</v>
      </c>
      <c r="J95" s="812">
        <v>1074</v>
      </c>
      <c r="K95" s="352">
        <v>190</v>
      </c>
      <c r="L95" s="110" t="s">
        <v>49</v>
      </c>
      <c r="M95" s="113">
        <v>3763457</v>
      </c>
      <c r="N95" s="151">
        <v>0</v>
      </c>
      <c r="O95" s="151">
        <v>3263457</v>
      </c>
      <c r="P95" s="151">
        <v>0</v>
      </c>
      <c r="Q95" s="151">
        <v>500000</v>
      </c>
      <c r="R95" s="151">
        <v>0</v>
      </c>
      <c r="S95" s="151">
        <f>M95/J95</f>
        <v>3504.1499068901303</v>
      </c>
      <c r="T95" s="151">
        <v>3504.15</v>
      </c>
      <c r="U95" s="184">
        <v>44196</v>
      </c>
      <c r="W95" s="556"/>
      <c r="X95" s="556"/>
      <c r="Y95" s="556"/>
      <c r="Z95" s="556"/>
      <c r="AA95" s="556"/>
    </row>
    <row r="96" spans="1:27" s="23" customFormat="1" ht="13.5" thickBot="1" x14ac:dyDescent="0.25">
      <c r="A96" s="154"/>
      <c r="B96" s="81" t="s">
        <v>31</v>
      </c>
      <c r="C96" s="132" t="s">
        <v>18</v>
      </c>
      <c r="D96" s="132" t="s">
        <v>18</v>
      </c>
      <c r="E96" s="132" t="s">
        <v>18</v>
      </c>
      <c r="F96" s="132" t="s">
        <v>18</v>
      </c>
      <c r="G96" s="132" t="s">
        <v>18</v>
      </c>
      <c r="H96" s="133">
        <f>H94</f>
        <v>4665.3</v>
      </c>
      <c r="I96" s="133">
        <f>I94</f>
        <v>4184.3</v>
      </c>
      <c r="J96" s="133">
        <f>J94</f>
        <v>1074</v>
      </c>
      <c r="K96" s="921">
        <f>K94</f>
        <v>190</v>
      </c>
      <c r="L96" s="134" t="s">
        <v>18</v>
      </c>
      <c r="M96" s="133">
        <f>M94+M95</f>
        <v>3901083</v>
      </c>
      <c r="N96" s="133">
        <f t="shared" ref="N96:R96" si="42">N94+N95</f>
        <v>0</v>
      </c>
      <c r="O96" s="133">
        <f t="shared" si="42"/>
        <v>3263457</v>
      </c>
      <c r="P96" s="133">
        <f t="shared" si="42"/>
        <v>0</v>
      </c>
      <c r="Q96" s="133">
        <f t="shared" si="42"/>
        <v>637626</v>
      </c>
      <c r="R96" s="133">
        <f t="shared" si="42"/>
        <v>0</v>
      </c>
      <c r="S96" s="133" t="s">
        <v>18</v>
      </c>
      <c r="T96" s="133" t="s">
        <v>18</v>
      </c>
      <c r="U96" s="135" t="s">
        <v>18</v>
      </c>
      <c r="W96" s="556"/>
      <c r="X96" s="556"/>
      <c r="Y96" s="556"/>
      <c r="Z96" s="556"/>
      <c r="AA96" s="556"/>
    </row>
    <row r="97" spans="1:21" ht="13.5" thickBot="1" x14ac:dyDescent="0.25">
      <c r="A97" s="155" t="s">
        <v>61</v>
      </c>
      <c r="B97" s="27" t="s">
        <v>159</v>
      </c>
      <c r="C97" s="132" t="s">
        <v>18</v>
      </c>
      <c r="D97" s="132" t="s">
        <v>18</v>
      </c>
      <c r="E97" s="132" t="s">
        <v>18</v>
      </c>
      <c r="F97" s="132" t="s">
        <v>18</v>
      </c>
      <c r="G97" s="132" t="s">
        <v>18</v>
      </c>
      <c r="H97" s="133">
        <v>1704.65</v>
      </c>
      <c r="I97" s="133">
        <v>1560.5500000000002</v>
      </c>
      <c r="J97" s="133">
        <v>488</v>
      </c>
      <c r="K97" s="350">
        <v>68</v>
      </c>
      <c r="L97" s="134" t="s">
        <v>18</v>
      </c>
      <c r="M97" s="133">
        <v>9380747</v>
      </c>
      <c r="N97" s="133">
        <v>0</v>
      </c>
      <c r="O97" s="133">
        <v>5072673.9300000006</v>
      </c>
      <c r="P97" s="133">
        <v>82114.61</v>
      </c>
      <c r="Q97" s="133">
        <v>4225958.459999999</v>
      </c>
      <c r="R97" s="133">
        <v>0</v>
      </c>
      <c r="S97" s="133" t="s">
        <v>18</v>
      </c>
      <c r="T97" s="133" t="s">
        <v>18</v>
      </c>
      <c r="U97" s="135" t="s">
        <v>18</v>
      </c>
    </row>
    <row r="98" spans="1:21" x14ac:dyDescent="0.2">
      <c r="A98" s="196" t="s">
        <v>198</v>
      </c>
      <c r="B98" s="137" t="s">
        <v>622</v>
      </c>
      <c r="C98" s="160" t="s">
        <v>40</v>
      </c>
      <c r="D98" s="161">
        <v>1977</v>
      </c>
      <c r="E98" s="161"/>
      <c r="F98" s="160" t="s">
        <v>47</v>
      </c>
      <c r="G98" s="160">
        <v>3</v>
      </c>
      <c r="H98" s="111">
        <v>1166.31</v>
      </c>
      <c r="I98" s="111">
        <v>1062.4100000000001</v>
      </c>
      <c r="J98" s="111">
        <v>488</v>
      </c>
      <c r="K98" s="351">
        <v>39</v>
      </c>
      <c r="L98" s="8" t="s">
        <v>36</v>
      </c>
      <c r="M98" s="111">
        <v>1931065</v>
      </c>
      <c r="N98" s="111">
        <v>0</v>
      </c>
      <c r="O98" s="111">
        <v>1053452.02</v>
      </c>
      <c r="P98" s="111">
        <v>0</v>
      </c>
      <c r="Q98" s="111">
        <v>877612.98</v>
      </c>
      <c r="R98" s="111">
        <v>0</v>
      </c>
      <c r="S98" s="111">
        <v>1655.7047440217439</v>
      </c>
      <c r="T98" s="111">
        <v>1897.65</v>
      </c>
      <c r="U98" s="181">
        <v>44196</v>
      </c>
    </row>
    <row r="99" spans="1:21" x14ac:dyDescent="0.2">
      <c r="A99" s="442" t="str">
        <f>$A$98</f>
        <v>4.1.1</v>
      </c>
      <c r="B99" s="137" t="s">
        <v>622</v>
      </c>
      <c r="C99" s="56" t="s">
        <v>40</v>
      </c>
      <c r="D99" s="57">
        <v>1977</v>
      </c>
      <c r="E99" s="57"/>
      <c r="F99" s="56" t="s">
        <v>47</v>
      </c>
      <c r="G99" s="56">
        <v>3</v>
      </c>
      <c r="H99" s="51">
        <v>1166.31</v>
      </c>
      <c r="I99" s="51">
        <v>1062.4100000000001</v>
      </c>
      <c r="J99" s="51">
        <v>488</v>
      </c>
      <c r="K99" s="354">
        <v>39</v>
      </c>
      <c r="L99" s="10" t="s">
        <v>48</v>
      </c>
      <c r="M99" s="51">
        <v>985905</v>
      </c>
      <c r="N99" s="51">
        <v>0</v>
      </c>
      <c r="O99" s="51">
        <v>537839.80000000005</v>
      </c>
      <c r="P99" s="51">
        <v>0</v>
      </c>
      <c r="Q99" s="51">
        <v>448065.2</v>
      </c>
      <c r="R99" s="51">
        <v>0</v>
      </c>
      <c r="S99" s="51">
        <v>845.3198549270777</v>
      </c>
      <c r="T99" s="51">
        <v>845.32</v>
      </c>
      <c r="U99" s="192">
        <v>44196</v>
      </c>
    </row>
    <row r="100" spans="1:21" x14ac:dyDescent="0.2">
      <c r="A100" s="442" t="str">
        <f t="shared" ref="A100:A102" si="43">$A$98</f>
        <v>4.1.1</v>
      </c>
      <c r="B100" s="137" t="s">
        <v>622</v>
      </c>
      <c r="C100" s="56" t="s">
        <v>40</v>
      </c>
      <c r="D100" s="57">
        <v>1977</v>
      </c>
      <c r="E100" s="57"/>
      <c r="F100" s="56" t="s">
        <v>47</v>
      </c>
      <c r="G100" s="56">
        <v>3</v>
      </c>
      <c r="H100" s="51">
        <v>1166.31</v>
      </c>
      <c r="I100" s="51">
        <v>1062.4100000000001</v>
      </c>
      <c r="J100" s="51">
        <v>488</v>
      </c>
      <c r="K100" s="354">
        <v>39</v>
      </c>
      <c r="L100" s="2" t="s">
        <v>49</v>
      </c>
      <c r="M100" s="51">
        <v>5394093</v>
      </c>
      <c r="N100" s="51">
        <v>0</v>
      </c>
      <c r="O100" s="51">
        <v>2897838.4299999997</v>
      </c>
      <c r="P100" s="51">
        <v>82114.61</v>
      </c>
      <c r="Q100" s="51">
        <v>2414139.96</v>
      </c>
      <c r="R100" s="51">
        <v>0</v>
      </c>
      <c r="S100" s="51">
        <v>11053.469262295082</v>
      </c>
      <c r="T100" s="51">
        <v>11053.47</v>
      </c>
      <c r="U100" s="192">
        <v>44196</v>
      </c>
    </row>
    <row r="101" spans="1:21" x14ac:dyDescent="0.2">
      <c r="A101" s="442" t="str">
        <f t="shared" si="43"/>
        <v>4.1.1</v>
      </c>
      <c r="B101" s="137" t="s">
        <v>622</v>
      </c>
      <c r="C101" s="56" t="s">
        <v>40</v>
      </c>
      <c r="D101" s="57">
        <v>1977</v>
      </c>
      <c r="E101" s="57"/>
      <c r="F101" s="56" t="s">
        <v>47</v>
      </c>
      <c r="G101" s="56">
        <v>3</v>
      </c>
      <c r="H101" s="51">
        <v>1166.31</v>
      </c>
      <c r="I101" s="51">
        <v>1062.4100000000001</v>
      </c>
      <c r="J101" s="51">
        <v>488</v>
      </c>
      <c r="K101" s="354">
        <v>39</v>
      </c>
      <c r="L101" s="10" t="s">
        <v>41</v>
      </c>
      <c r="M101" s="51">
        <v>328932</v>
      </c>
      <c r="N101" s="51">
        <v>0</v>
      </c>
      <c r="O101" s="51">
        <v>179441.96</v>
      </c>
      <c r="P101" s="51">
        <v>0</v>
      </c>
      <c r="Q101" s="51">
        <v>149490.04</v>
      </c>
      <c r="R101" s="51">
        <v>0</v>
      </c>
      <c r="S101" s="51">
        <v>282.02793425418628</v>
      </c>
      <c r="T101" s="51">
        <v>291.11</v>
      </c>
      <c r="U101" s="192">
        <v>44196</v>
      </c>
    </row>
    <row r="102" spans="1:21" ht="13.5" thickBot="1" x14ac:dyDescent="0.25">
      <c r="A102" s="197" t="str">
        <f t="shared" si="43"/>
        <v>4.1.1</v>
      </c>
      <c r="B102" s="137" t="s">
        <v>622</v>
      </c>
      <c r="C102" s="182" t="s">
        <v>40</v>
      </c>
      <c r="D102" s="183">
        <v>1977</v>
      </c>
      <c r="E102" s="183"/>
      <c r="F102" s="182" t="s">
        <v>47</v>
      </c>
      <c r="G102" s="182">
        <v>3</v>
      </c>
      <c r="H102" s="151">
        <v>1166.31</v>
      </c>
      <c r="I102" s="151">
        <v>1062.4100000000001</v>
      </c>
      <c r="J102" s="151">
        <v>488</v>
      </c>
      <c r="K102" s="352">
        <v>39</v>
      </c>
      <c r="L102" s="63" t="s">
        <v>34</v>
      </c>
      <c r="M102" s="151">
        <v>435244</v>
      </c>
      <c r="N102" s="151">
        <v>0</v>
      </c>
      <c r="O102" s="151">
        <v>237438.24</v>
      </c>
      <c r="P102" s="151">
        <v>0</v>
      </c>
      <c r="Q102" s="151">
        <v>197805.76</v>
      </c>
      <c r="R102" s="151">
        <v>0</v>
      </c>
      <c r="S102" s="151">
        <v>373.1803722852415</v>
      </c>
      <c r="T102" s="151">
        <v>373.18</v>
      </c>
      <c r="U102" s="184">
        <v>44196</v>
      </c>
    </row>
    <row r="103" spans="1:21" ht="13.5" thickBot="1" x14ac:dyDescent="0.25">
      <c r="A103" s="156"/>
      <c r="B103" s="33" t="s">
        <v>31</v>
      </c>
      <c r="C103" s="132" t="s">
        <v>18</v>
      </c>
      <c r="D103" s="132" t="s">
        <v>18</v>
      </c>
      <c r="E103" s="132" t="s">
        <v>18</v>
      </c>
      <c r="F103" s="132" t="s">
        <v>18</v>
      </c>
      <c r="G103" s="132" t="s">
        <v>18</v>
      </c>
      <c r="H103" s="133">
        <v>1166.31</v>
      </c>
      <c r="I103" s="133">
        <v>1062.4100000000001</v>
      </c>
      <c r="J103" s="133">
        <v>488</v>
      </c>
      <c r="K103" s="350">
        <v>39</v>
      </c>
      <c r="L103" s="134" t="s">
        <v>18</v>
      </c>
      <c r="M103" s="133">
        <f>M98+M99+M100+M101+M102</f>
        <v>9075239</v>
      </c>
      <c r="N103" s="133">
        <f t="shared" ref="N103:R103" si="44">N98+N99+N100+N101+N102</f>
        <v>0</v>
      </c>
      <c r="O103" s="133">
        <f t="shared" si="44"/>
        <v>4906010.45</v>
      </c>
      <c r="P103" s="133">
        <f t="shared" si="44"/>
        <v>82114.61</v>
      </c>
      <c r="Q103" s="133">
        <f t="shared" si="44"/>
        <v>4087113.9399999995</v>
      </c>
      <c r="R103" s="133">
        <f t="shared" si="44"/>
        <v>0</v>
      </c>
      <c r="S103" s="133" t="s">
        <v>18</v>
      </c>
      <c r="T103" s="133" t="s">
        <v>18</v>
      </c>
      <c r="U103" s="135" t="s">
        <v>18</v>
      </c>
    </row>
    <row r="104" spans="1:21" ht="13.5" thickBot="1" x14ac:dyDescent="0.25">
      <c r="A104" s="436" t="s">
        <v>199</v>
      </c>
      <c r="B104" s="162" t="s">
        <v>598</v>
      </c>
      <c r="C104" s="163" t="s">
        <v>40</v>
      </c>
      <c r="D104" s="164">
        <v>1976</v>
      </c>
      <c r="E104" s="164"/>
      <c r="F104" s="163" t="s">
        <v>50</v>
      </c>
      <c r="G104" s="163">
        <v>2</v>
      </c>
      <c r="H104" s="113">
        <v>538.34</v>
      </c>
      <c r="I104" s="113">
        <v>498.14</v>
      </c>
      <c r="J104" s="113">
        <v>0</v>
      </c>
      <c r="K104" s="369">
        <v>29</v>
      </c>
      <c r="L104" s="17" t="s">
        <v>34</v>
      </c>
      <c r="M104" s="113">
        <v>305508</v>
      </c>
      <c r="N104" s="113">
        <v>0</v>
      </c>
      <c r="O104" s="113">
        <v>166663.48000000001</v>
      </c>
      <c r="P104" s="113">
        <v>0</v>
      </c>
      <c r="Q104" s="113">
        <v>138844.51999999999</v>
      </c>
      <c r="R104" s="113">
        <v>0</v>
      </c>
      <c r="S104" s="113">
        <v>567.50009287810678</v>
      </c>
      <c r="T104" s="113">
        <v>567.5</v>
      </c>
      <c r="U104" s="420">
        <v>44196</v>
      </c>
    </row>
    <row r="105" spans="1:21" ht="13.5" thickBot="1" x14ac:dyDescent="0.25">
      <c r="A105" s="155"/>
      <c r="B105" s="33" t="s">
        <v>31</v>
      </c>
      <c r="C105" s="132" t="s">
        <v>18</v>
      </c>
      <c r="D105" s="132" t="s">
        <v>18</v>
      </c>
      <c r="E105" s="132" t="s">
        <v>18</v>
      </c>
      <c r="F105" s="132" t="s">
        <v>18</v>
      </c>
      <c r="G105" s="132" t="s">
        <v>18</v>
      </c>
      <c r="H105" s="133">
        <v>538.34</v>
      </c>
      <c r="I105" s="133">
        <v>498.14</v>
      </c>
      <c r="J105" s="133">
        <v>0</v>
      </c>
      <c r="K105" s="350">
        <v>29</v>
      </c>
      <c r="L105" s="134" t="s">
        <v>18</v>
      </c>
      <c r="M105" s="133">
        <f>M104</f>
        <v>305508</v>
      </c>
      <c r="N105" s="133">
        <f t="shared" ref="N105:R105" si="45">N104</f>
        <v>0</v>
      </c>
      <c r="O105" s="133">
        <f t="shared" si="45"/>
        <v>166663.48000000001</v>
      </c>
      <c r="P105" s="133">
        <f t="shared" si="45"/>
        <v>0</v>
      </c>
      <c r="Q105" s="133">
        <f t="shared" si="45"/>
        <v>138844.51999999999</v>
      </c>
      <c r="R105" s="133">
        <f t="shared" si="45"/>
        <v>0</v>
      </c>
      <c r="S105" s="133" t="s">
        <v>18</v>
      </c>
      <c r="T105" s="133" t="s">
        <v>18</v>
      </c>
      <c r="U105" s="135" t="s">
        <v>18</v>
      </c>
    </row>
    <row r="106" spans="1:21" ht="13.5" thickBot="1" x14ac:dyDescent="0.25">
      <c r="A106" s="155" t="s">
        <v>64</v>
      </c>
      <c r="B106" s="27" t="s">
        <v>160</v>
      </c>
      <c r="C106" s="25" t="s">
        <v>18</v>
      </c>
      <c r="D106" s="25" t="s">
        <v>18</v>
      </c>
      <c r="E106" s="25" t="s">
        <v>18</v>
      </c>
      <c r="F106" s="25" t="s">
        <v>18</v>
      </c>
      <c r="G106" s="25" t="s">
        <v>18</v>
      </c>
      <c r="H106" s="7">
        <f>H107+H116+H248+H257+H260+H269+H274+H277+H281+H296</f>
        <v>101379.04</v>
      </c>
      <c r="I106" s="7">
        <f>I107+I116+I248+I257+I260+I269+I274+I277+I281+I296</f>
        <v>86707</v>
      </c>
      <c r="J106" s="7">
        <f>J107+J116+J248+J257+J260+J269+J274+J277+J281+J296</f>
        <v>26902.910000000003</v>
      </c>
      <c r="K106" s="335">
        <f>K107+K116+K248+K257+K260+K269+K274+K277+K281+K296</f>
        <v>3804</v>
      </c>
      <c r="L106" s="16" t="s">
        <v>18</v>
      </c>
      <c r="M106" s="7">
        <f>M107+M116+M248+M257+M260+M269+M274+M277+M281+M296</f>
        <v>185287168</v>
      </c>
      <c r="N106" s="7">
        <f t="shared" ref="N106:Q106" si="46">N107+N116+N248+N257+N260+N269+N274+N277+N281+N296</f>
        <v>0</v>
      </c>
      <c r="O106" s="7">
        <f t="shared" si="46"/>
        <v>75443249.098451778</v>
      </c>
      <c r="P106" s="7">
        <f t="shared" si="46"/>
        <v>113617.38999999978</v>
      </c>
      <c r="Q106" s="7">
        <f t="shared" si="46"/>
        <v>109730301.51154824</v>
      </c>
      <c r="R106" s="7">
        <v>0</v>
      </c>
      <c r="S106" s="7" t="s">
        <v>18</v>
      </c>
      <c r="T106" s="7" t="s">
        <v>18</v>
      </c>
      <c r="U106" s="28" t="s">
        <v>18</v>
      </c>
    </row>
    <row r="107" spans="1:21" ht="13.5" thickBot="1" x14ac:dyDescent="0.25">
      <c r="A107" s="155" t="s">
        <v>200</v>
      </c>
      <c r="B107" s="27" t="s">
        <v>161</v>
      </c>
      <c r="C107" s="25" t="s">
        <v>18</v>
      </c>
      <c r="D107" s="25" t="s">
        <v>18</v>
      </c>
      <c r="E107" s="25" t="s">
        <v>18</v>
      </c>
      <c r="F107" s="25" t="s">
        <v>18</v>
      </c>
      <c r="G107" s="25" t="s">
        <v>18</v>
      </c>
      <c r="H107" s="7">
        <f>H109+H113+H115</f>
        <v>6343.04</v>
      </c>
      <c r="I107" s="7">
        <f>I109+I113+I115</f>
        <v>5793</v>
      </c>
      <c r="J107" s="7"/>
      <c r="K107" s="335">
        <f>K109+K113+K115</f>
        <v>328</v>
      </c>
      <c r="L107" s="16" t="s">
        <v>18</v>
      </c>
      <c r="M107" s="7">
        <f>M109+M113+M115</f>
        <v>7760215</v>
      </c>
      <c r="N107" s="7">
        <f t="shared" ref="N107:R107" si="47">N109+N113+N115</f>
        <v>0</v>
      </c>
      <c r="O107" s="7">
        <f t="shared" si="47"/>
        <v>2816572.11</v>
      </c>
      <c r="P107" s="7">
        <f t="shared" si="47"/>
        <v>0</v>
      </c>
      <c r="Q107" s="7">
        <f t="shared" si="47"/>
        <v>4943642.8900000006</v>
      </c>
      <c r="R107" s="7">
        <f t="shared" si="47"/>
        <v>0</v>
      </c>
      <c r="S107" s="7" t="s">
        <v>18</v>
      </c>
      <c r="T107" s="7" t="s">
        <v>18</v>
      </c>
      <c r="U107" s="28" t="s">
        <v>18</v>
      </c>
    </row>
    <row r="108" spans="1:21" ht="13.5" thickBot="1" x14ac:dyDescent="0.25">
      <c r="A108" s="223" t="s">
        <v>201</v>
      </c>
      <c r="B108" s="68" t="s">
        <v>51</v>
      </c>
      <c r="C108" s="30" t="s">
        <v>40</v>
      </c>
      <c r="D108" s="31">
        <v>1960</v>
      </c>
      <c r="E108" s="31"/>
      <c r="F108" s="69" t="s">
        <v>52</v>
      </c>
      <c r="G108" s="30">
        <v>3</v>
      </c>
      <c r="H108" s="32">
        <v>1610.2</v>
      </c>
      <c r="I108" s="32">
        <v>1499.8</v>
      </c>
      <c r="J108" s="32"/>
      <c r="K108" s="357">
        <v>87</v>
      </c>
      <c r="L108" s="10" t="s">
        <v>95</v>
      </c>
      <c r="M108" s="32">
        <v>1375464</v>
      </c>
      <c r="N108" s="32">
        <v>0</v>
      </c>
      <c r="O108" s="32">
        <v>499225.03</v>
      </c>
      <c r="P108" s="32">
        <v>0</v>
      </c>
      <c r="Q108" s="32">
        <v>876238.97</v>
      </c>
      <c r="R108" s="32">
        <v>0</v>
      </c>
      <c r="S108" s="32">
        <f>M108/H108</f>
        <v>854.2193516333374</v>
      </c>
      <c r="T108" s="32">
        <v>825.31</v>
      </c>
      <c r="U108" s="272">
        <v>44196</v>
      </c>
    </row>
    <row r="109" spans="1:21" ht="13.5" thickBot="1" x14ac:dyDescent="0.25">
      <c r="A109" s="87"/>
      <c r="B109" s="33" t="s">
        <v>31</v>
      </c>
      <c r="C109" s="25" t="s">
        <v>18</v>
      </c>
      <c r="D109" s="25" t="s">
        <v>18</v>
      </c>
      <c r="E109" s="25" t="s">
        <v>18</v>
      </c>
      <c r="F109" s="25" t="s">
        <v>18</v>
      </c>
      <c r="G109" s="25" t="s">
        <v>18</v>
      </c>
      <c r="H109" s="7">
        <f>H108</f>
        <v>1610.2</v>
      </c>
      <c r="I109" s="7">
        <f>I108</f>
        <v>1499.8</v>
      </c>
      <c r="J109" s="7"/>
      <c r="K109" s="335">
        <f>K108</f>
        <v>87</v>
      </c>
      <c r="L109" s="16" t="s">
        <v>18</v>
      </c>
      <c r="M109" s="7">
        <f>M108</f>
        <v>1375464</v>
      </c>
      <c r="N109" s="7">
        <f t="shared" ref="N109:Q109" si="48">N108</f>
        <v>0</v>
      </c>
      <c r="O109" s="7">
        <f t="shared" si="48"/>
        <v>499225.03</v>
      </c>
      <c r="P109" s="7">
        <f t="shared" si="48"/>
        <v>0</v>
      </c>
      <c r="Q109" s="7">
        <f t="shared" si="48"/>
        <v>876238.97</v>
      </c>
      <c r="R109" s="7">
        <v>0</v>
      </c>
      <c r="S109" s="7" t="s">
        <v>18</v>
      </c>
      <c r="T109" s="7" t="s">
        <v>18</v>
      </c>
      <c r="U109" s="28" t="s">
        <v>18</v>
      </c>
    </row>
    <row r="110" spans="1:21" x14ac:dyDescent="0.2">
      <c r="A110" s="226" t="s">
        <v>1021</v>
      </c>
      <c r="B110" s="45" t="s">
        <v>347</v>
      </c>
      <c r="C110" s="22" t="s">
        <v>40</v>
      </c>
      <c r="D110" s="907">
        <v>1963</v>
      </c>
      <c r="E110" s="907">
        <v>2016</v>
      </c>
      <c r="F110" s="46" t="s">
        <v>52</v>
      </c>
      <c r="G110" s="22">
        <v>3</v>
      </c>
      <c r="H110" s="910">
        <v>1612.2</v>
      </c>
      <c r="I110" s="462">
        <v>1500.6</v>
      </c>
      <c r="J110" s="462"/>
      <c r="K110" s="333">
        <v>94</v>
      </c>
      <c r="L110" s="10" t="s">
        <v>34</v>
      </c>
      <c r="M110" s="40">
        <v>451932</v>
      </c>
      <c r="N110" s="910">
        <v>0</v>
      </c>
      <c r="O110" s="910">
        <f t="shared" ref="O110:O112" si="49">M110-Q110</f>
        <v>164028.84000000003</v>
      </c>
      <c r="P110" s="910">
        <v>0</v>
      </c>
      <c r="Q110" s="910">
        <v>287903.15999999997</v>
      </c>
      <c r="R110" s="910">
        <v>0</v>
      </c>
      <c r="S110" s="910">
        <f t="shared" ref="S110:S112" si="50">M110/H110</f>
        <v>280.32005954596201</v>
      </c>
      <c r="T110" s="910">
        <v>497.29</v>
      </c>
      <c r="U110" s="236">
        <v>44196</v>
      </c>
    </row>
    <row r="111" spans="1:21" x14ac:dyDescent="0.2">
      <c r="A111" s="226" t="s">
        <v>1021</v>
      </c>
      <c r="B111" s="45" t="s">
        <v>347</v>
      </c>
      <c r="C111" s="22" t="s">
        <v>40</v>
      </c>
      <c r="D111" s="907">
        <v>1963</v>
      </c>
      <c r="E111" s="907">
        <v>2016</v>
      </c>
      <c r="F111" s="46" t="s">
        <v>52</v>
      </c>
      <c r="G111" s="22">
        <v>3</v>
      </c>
      <c r="H111" s="910">
        <v>1612.2</v>
      </c>
      <c r="I111" s="462">
        <v>1500.6</v>
      </c>
      <c r="J111" s="462"/>
      <c r="K111" s="333">
        <v>94</v>
      </c>
      <c r="L111" s="10" t="s">
        <v>95</v>
      </c>
      <c r="M111" s="40">
        <v>1347962</v>
      </c>
      <c r="N111" s="910">
        <v>0</v>
      </c>
      <c r="O111" s="910">
        <f t="shared" si="49"/>
        <v>489243.17000000004</v>
      </c>
      <c r="P111" s="910">
        <v>0</v>
      </c>
      <c r="Q111" s="910">
        <v>858718.83</v>
      </c>
      <c r="R111" s="910">
        <v>0</v>
      </c>
      <c r="S111" s="910">
        <f t="shared" si="50"/>
        <v>836.10098002729183</v>
      </c>
      <c r="T111" s="910">
        <v>825.31</v>
      </c>
      <c r="U111" s="236">
        <v>44196</v>
      </c>
    </row>
    <row r="112" spans="1:21" ht="13.5" thickBot="1" x14ac:dyDescent="0.25">
      <c r="A112" s="226" t="s">
        <v>1021</v>
      </c>
      <c r="B112" s="138" t="s">
        <v>347</v>
      </c>
      <c r="C112" s="59" t="s">
        <v>40</v>
      </c>
      <c r="D112" s="75">
        <v>1963</v>
      </c>
      <c r="E112" s="75">
        <v>2016</v>
      </c>
      <c r="F112" s="76" t="s">
        <v>52</v>
      </c>
      <c r="G112" s="59">
        <v>3</v>
      </c>
      <c r="H112" s="60">
        <v>1612.2</v>
      </c>
      <c r="I112" s="453">
        <v>1500.6</v>
      </c>
      <c r="J112" s="453"/>
      <c r="K112" s="358">
        <v>94</v>
      </c>
      <c r="L112" s="63" t="s">
        <v>36</v>
      </c>
      <c r="M112" s="32">
        <v>1849729</v>
      </c>
      <c r="N112" s="60">
        <v>0</v>
      </c>
      <c r="O112" s="60">
        <f t="shared" si="49"/>
        <v>671359.62999999989</v>
      </c>
      <c r="P112" s="60">
        <v>0</v>
      </c>
      <c r="Q112" s="60">
        <v>1178369.3700000001</v>
      </c>
      <c r="R112" s="60">
        <v>0</v>
      </c>
      <c r="S112" s="60">
        <f t="shared" si="50"/>
        <v>1147.332216846545</v>
      </c>
      <c r="T112" s="60">
        <v>2604.46</v>
      </c>
      <c r="U112" s="276">
        <v>44196</v>
      </c>
    </row>
    <row r="113" spans="1:21" ht="13.5" thickBot="1" x14ac:dyDescent="0.25">
      <c r="A113" s="87"/>
      <c r="B113" s="33" t="s">
        <v>31</v>
      </c>
      <c r="C113" s="25" t="s">
        <v>18</v>
      </c>
      <c r="D113" s="25" t="s">
        <v>18</v>
      </c>
      <c r="E113" s="25" t="s">
        <v>18</v>
      </c>
      <c r="F113" s="25" t="s">
        <v>18</v>
      </c>
      <c r="G113" s="25" t="s">
        <v>18</v>
      </c>
      <c r="H113" s="7">
        <v>1612.2</v>
      </c>
      <c r="I113" s="7">
        <v>1500.6</v>
      </c>
      <c r="J113" s="7">
        <v>0</v>
      </c>
      <c r="K113" s="454">
        <v>94</v>
      </c>
      <c r="L113" s="16" t="s">
        <v>18</v>
      </c>
      <c r="M113" s="7">
        <f t="shared" ref="M113:R113" si="51">M110+M111+M112</f>
        <v>3649623</v>
      </c>
      <c r="N113" s="7">
        <f t="shared" si="51"/>
        <v>0</v>
      </c>
      <c r="O113" s="7">
        <v>1324631.6399999999</v>
      </c>
      <c r="P113" s="7">
        <f t="shared" si="51"/>
        <v>0</v>
      </c>
      <c r="Q113" s="7">
        <f t="shared" si="51"/>
        <v>2324991.3600000003</v>
      </c>
      <c r="R113" s="7">
        <f t="shared" si="51"/>
        <v>0</v>
      </c>
      <c r="S113" s="7" t="s">
        <v>18</v>
      </c>
      <c r="T113" s="7" t="s">
        <v>18</v>
      </c>
      <c r="U113" s="28" t="s">
        <v>18</v>
      </c>
    </row>
    <row r="114" spans="1:21" ht="13.5" thickBot="1" x14ac:dyDescent="0.25">
      <c r="A114" s="436" t="s">
        <v>1022</v>
      </c>
      <c r="B114" s="162" t="s">
        <v>465</v>
      </c>
      <c r="C114" s="30" t="s">
        <v>40</v>
      </c>
      <c r="D114" s="30">
        <v>1981</v>
      </c>
      <c r="E114" s="30">
        <v>2018</v>
      </c>
      <c r="F114" s="69" t="s">
        <v>466</v>
      </c>
      <c r="G114" s="30">
        <v>5</v>
      </c>
      <c r="H114" s="32">
        <v>3120.64</v>
      </c>
      <c r="I114" s="32">
        <v>2792.6</v>
      </c>
      <c r="J114" s="32"/>
      <c r="K114" s="602">
        <v>147</v>
      </c>
      <c r="L114" s="17" t="s">
        <v>36</v>
      </c>
      <c r="M114" s="32">
        <v>2735128</v>
      </c>
      <c r="N114" s="32">
        <v>0</v>
      </c>
      <c r="O114" s="32">
        <f>M114-Q114</f>
        <v>992715.44</v>
      </c>
      <c r="P114" s="32">
        <v>0</v>
      </c>
      <c r="Q114" s="32">
        <v>1742412.56</v>
      </c>
      <c r="R114" s="32">
        <v>0</v>
      </c>
      <c r="S114" s="32">
        <f>M114/H114</f>
        <v>876.46380229696479</v>
      </c>
      <c r="T114" s="32">
        <v>2092.96</v>
      </c>
      <c r="U114" s="272">
        <v>44196</v>
      </c>
    </row>
    <row r="115" spans="1:21" ht="13.5" thickBot="1" x14ac:dyDescent="0.25">
      <c r="A115" s="156"/>
      <c r="B115" s="33" t="s">
        <v>31</v>
      </c>
      <c r="C115" s="25" t="s">
        <v>18</v>
      </c>
      <c r="D115" s="25" t="s">
        <v>18</v>
      </c>
      <c r="E115" s="25" t="s">
        <v>18</v>
      </c>
      <c r="F115" s="25" t="s">
        <v>18</v>
      </c>
      <c r="G115" s="25" t="s">
        <v>18</v>
      </c>
      <c r="H115" s="7">
        <f>H114</f>
        <v>3120.64</v>
      </c>
      <c r="I115" s="7">
        <f>I114</f>
        <v>2792.6</v>
      </c>
      <c r="J115" s="7">
        <f>J114</f>
        <v>0</v>
      </c>
      <c r="K115" s="454">
        <f>K114</f>
        <v>147</v>
      </c>
      <c r="L115" s="16" t="s">
        <v>18</v>
      </c>
      <c r="M115" s="7">
        <f>SUM(M114:M114)</f>
        <v>2735128</v>
      </c>
      <c r="N115" s="7">
        <f t="shared" ref="N115:R115" si="52">SUM(N114:N114)</f>
        <v>0</v>
      </c>
      <c r="O115" s="7">
        <f t="shared" si="52"/>
        <v>992715.44</v>
      </c>
      <c r="P115" s="7">
        <f t="shared" si="52"/>
        <v>0</v>
      </c>
      <c r="Q115" s="7">
        <f t="shared" si="52"/>
        <v>1742412.56</v>
      </c>
      <c r="R115" s="7">
        <f t="shared" si="52"/>
        <v>0</v>
      </c>
      <c r="S115" s="7" t="s">
        <v>18</v>
      </c>
      <c r="T115" s="7" t="s">
        <v>18</v>
      </c>
      <c r="U115" s="28" t="s">
        <v>18</v>
      </c>
    </row>
    <row r="116" spans="1:21" ht="13.5" thickBot="1" x14ac:dyDescent="0.25">
      <c r="A116" s="155" t="s">
        <v>202</v>
      </c>
      <c r="B116" s="27" t="s">
        <v>162</v>
      </c>
      <c r="C116" s="132" t="s">
        <v>18</v>
      </c>
      <c r="D116" s="132" t="s">
        <v>18</v>
      </c>
      <c r="E116" s="132" t="s">
        <v>18</v>
      </c>
      <c r="F116" s="132" t="s">
        <v>18</v>
      </c>
      <c r="G116" s="132" t="s">
        <v>18</v>
      </c>
      <c r="H116" s="133">
        <v>56653.799999999996</v>
      </c>
      <c r="I116" s="133">
        <v>47545.900000000009</v>
      </c>
      <c r="J116" s="133">
        <v>17166.86</v>
      </c>
      <c r="K116" s="350">
        <f>K123+K125+K127+K130+K133+K136+K141+K143+K146+K149+K154+K157+K160+K162+K165</f>
        <v>1682</v>
      </c>
      <c r="L116" s="134" t="s">
        <v>18</v>
      </c>
      <c r="M116" s="210">
        <f>M120+M127+M130+M132+M134+M136+M138+M142+M145+M148+M152+M157+M159+M162+M165+M168+M171+M177+M180+M183+M186+M193+M198+M202+M207+M214+M220+M227+M229+M231+M237+M244+M247</f>
        <v>130282318</v>
      </c>
      <c r="N116" s="383">
        <f t="shared" ref="N116:R116" si="53">N120+N127+N130+N132+N134+N136+N138+N142+N145+N148+N152+N157+N159+N162+N165+N168+N171+N177+N180+N183+N186+N193+N198+N202+N207+N214+N220+N227+N229+N231+N237+N244+N247</f>
        <v>0</v>
      </c>
      <c r="O116" s="383">
        <f t="shared" si="53"/>
        <v>50175122.580000006</v>
      </c>
      <c r="P116" s="383">
        <f t="shared" si="53"/>
        <v>0</v>
      </c>
      <c r="Q116" s="383">
        <f t="shared" si="53"/>
        <v>80107195.420000017</v>
      </c>
      <c r="R116" s="383">
        <f t="shared" si="53"/>
        <v>0</v>
      </c>
      <c r="S116" s="133" t="s">
        <v>18</v>
      </c>
      <c r="T116" s="133" t="s">
        <v>18</v>
      </c>
      <c r="U116" s="135" t="s">
        <v>18</v>
      </c>
    </row>
    <row r="117" spans="1:21" ht="25.5" x14ac:dyDescent="0.2">
      <c r="A117" s="275" t="s">
        <v>203</v>
      </c>
      <c r="B117" s="683" t="s">
        <v>1023</v>
      </c>
      <c r="C117" s="605" t="s">
        <v>40</v>
      </c>
      <c r="D117" s="606">
        <v>1982</v>
      </c>
      <c r="E117" s="606">
        <v>1982</v>
      </c>
      <c r="F117" s="607" t="s">
        <v>54</v>
      </c>
      <c r="G117" s="605">
        <v>4</v>
      </c>
      <c r="H117" s="608">
        <v>3256.1</v>
      </c>
      <c r="I117" s="608">
        <v>2817.4</v>
      </c>
      <c r="J117" s="609">
        <v>1070</v>
      </c>
      <c r="K117" s="610">
        <v>228</v>
      </c>
      <c r="L117" s="11" t="s">
        <v>1024</v>
      </c>
      <c r="M117" s="40">
        <v>229067</v>
      </c>
      <c r="N117" s="611">
        <v>0</v>
      </c>
      <c r="O117" s="630">
        <f>M117-Q117</f>
        <v>88219.68</v>
      </c>
      <c r="P117" s="611">
        <v>0</v>
      </c>
      <c r="Q117" s="611">
        <v>140847.32</v>
      </c>
      <c r="R117" s="611">
        <v>0</v>
      </c>
      <c r="S117" s="629">
        <f>M117/H117</f>
        <v>70.350112097294314</v>
      </c>
      <c r="T117" s="612">
        <v>70.349999999999994</v>
      </c>
      <c r="U117" s="613">
        <v>44196</v>
      </c>
    </row>
    <row r="118" spans="1:21" x14ac:dyDescent="0.2">
      <c r="A118" s="436" t="s">
        <v>203</v>
      </c>
      <c r="B118" s="190" t="s">
        <v>1023</v>
      </c>
      <c r="C118" s="56" t="s">
        <v>40</v>
      </c>
      <c r="D118" s="57">
        <v>1982</v>
      </c>
      <c r="E118" s="57">
        <v>1982</v>
      </c>
      <c r="F118" s="195" t="s">
        <v>54</v>
      </c>
      <c r="G118" s="56">
        <v>4</v>
      </c>
      <c r="H118" s="614">
        <v>3256.1</v>
      </c>
      <c r="I118" s="614">
        <v>2817.4</v>
      </c>
      <c r="J118" s="615">
        <v>1070</v>
      </c>
      <c r="K118" s="354">
        <v>228</v>
      </c>
      <c r="L118" s="2" t="s">
        <v>1025</v>
      </c>
      <c r="M118" s="40">
        <v>229066</v>
      </c>
      <c r="N118" s="51">
        <v>0</v>
      </c>
      <c r="O118" s="51">
        <f t="shared" ref="O118:O119" si="54">M118-Q118</f>
        <v>88219.299999999988</v>
      </c>
      <c r="P118" s="51">
        <v>0</v>
      </c>
      <c r="Q118" s="51">
        <v>140846.70000000001</v>
      </c>
      <c r="R118" s="51">
        <v>0</v>
      </c>
      <c r="S118" s="616">
        <f t="shared" ref="S118:S119" si="55">M118/H118</f>
        <v>70.349804981419496</v>
      </c>
      <c r="T118" s="616">
        <v>70.349999999999994</v>
      </c>
      <c r="U118" s="420">
        <v>44196</v>
      </c>
    </row>
    <row r="119" spans="1:21" ht="26.25" thickBot="1" x14ac:dyDescent="0.25">
      <c r="A119" s="436" t="s">
        <v>203</v>
      </c>
      <c r="B119" s="684" t="s">
        <v>1023</v>
      </c>
      <c r="C119" s="182" t="s">
        <v>40</v>
      </c>
      <c r="D119" s="183">
        <v>1982</v>
      </c>
      <c r="E119" s="183">
        <v>1982</v>
      </c>
      <c r="F119" s="188" t="s">
        <v>54</v>
      </c>
      <c r="G119" s="182">
        <v>4</v>
      </c>
      <c r="H119" s="893">
        <v>3256.1</v>
      </c>
      <c r="I119" s="893">
        <v>2817.4</v>
      </c>
      <c r="J119" s="832">
        <v>1070</v>
      </c>
      <c r="K119" s="352">
        <v>228</v>
      </c>
      <c r="L119" s="104" t="s">
        <v>1026</v>
      </c>
      <c r="M119" s="32">
        <v>305422</v>
      </c>
      <c r="N119" s="151">
        <v>0</v>
      </c>
      <c r="O119" s="113">
        <f t="shared" si="54"/>
        <v>117626</v>
      </c>
      <c r="P119" s="151">
        <v>0</v>
      </c>
      <c r="Q119" s="151">
        <v>187796</v>
      </c>
      <c r="R119" s="151">
        <v>0</v>
      </c>
      <c r="S119" s="645">
        <f t="shared" si="55"/>
        <v>93.79994471914253</v>
      </c>
      <c r="T119" s="641">
        <v>93.8</v>
      </c>
      <c r="U119" s="420">
        <v>44196</v>
      </c>
    </row>
    <row r="120" spans="1:21" ht="13.5" thickBot="1" x14ac:dyDescent="0.25">
      <c r="A120" s="156"/>
      <c r="B120" s="131" t="s">
        <v>31</v>
      </c>
      <c r="C120" s="132" t="s">
        <v>18</v>
      </c>
      <c r="D120" s="132" t="s">
        <v>18</v>
      </c>
      <c r="E120" s="132" t="s">
        <v>18</v>
      </c>
      <c r="F120" s="132" t="s">
        <v>18</v>
      </c>
      <c r="G120" s="132" t="s">
        <v>18</v>
      </c>
      <c r="H120" s="133">
        <v>3256.1</v>
      </c>
      <c r="I120" s="133">
        <v>2817.4</v>
      </c>
      <c r="J120" s="133">
        <v>1070</v>
      </c>
      <c r="K120" s="350">
        <f>K119</f>
        <v>228</v>
      </c>
      <c r="L120" s="134" t="s">
        <v>18</v>
      </c>
      <c r="M120" s="7">
        <f>SUM(M117:M119)</f>
        <v>763555</v>
      </c>
      <c r="N120" s="210">
        <v>0</v>
      </c>
      <c r="O120" s="210">
        <f t="shared" ref="O120:Q120" si="56">SUM(O117:O119)</f>
        <v>294064.98</v>
      </c>
      <c r="P120" s="210">
        <f t="shared" si="56"/>
        <v>0</v>
      </c>
      <c r="Q120" s="210">
        <f t="shared" si="56"/>
        <v>469490.02</v>
      </c>
      <c r="R120" s="133">
        <v>0</v>
      </c>
      <c r="S120" s="133" t="s">
        <v>18</v>
      </c>
      <c r="T120" s="133" t="s">
        <v>18</v>
      </c>
      <c r="U120" s="135" t="s">
        <v>18</v>
      </c>
    </row>
    <row r="121" spans="1:21" x14ac:dyDescent="0.2">
      <c r="A121" s="275" t="s">
        <v>204</v>
      </c>
      <c r="B121" s="685" t="s">
        <v>53</v>
      </c>
      <c r="C121" s="623" t="s">
        <v>40</v>
      </c>
      <c r="D121" s="624">
        <v>1976</v>
      </c>
      <c r="E121" s="624">
        <v>1976</v>
      </c>
      <c r="F121" s="625" t="s">
        <v>54</v>
      </c>
      <c r="G121" s="623">
        <v>4</v>
      </c>
      <c r="H121" s="626">
        <v>3575.3</v>
      </c>
      <c r="I121" s="626">
        <v>3168.9</v>
      </c>
      <c r="J121" s="627">
        <v>1073.5</v>
      </c>
      <c r="K121" s="628">
        <v>117</v>
      </c>
      <c r="L121" s="11" t="s">
        <v>55</v>
      </c>
      <c r="M121" s="213">
        <v>7540830</v>
      </c>
      <c r="N121" s="611">
        <v>0</v>
      </c>
      <c r="O121" s="630">
        <f>M121-Q121</f>
        <v>2904170.54</v>
      </c>
      <c r="P121" s="630">
        <v>0</v>
      </c>
      <c r="Q121" s="630">
        <v>4636659.46</v>
      </c>
      <c r="R121" s="630">
        <v>0</v>
      </c>
      <c r="S121" s="629">
        <f>M121/J121</f>
        <v>7024.5272473218447</v>
      </c>
      <c r="T121" s="629">
        <v>7521.62</v>
      </c>
      <c r="U121" s="631">
        <v>44196</v>
      </c>
    </row>
    <row r="122" spans="1:21" x14ac:dyDescent="0.2">
      <c r="A122" s="442" t="s">
        <v>204</v>
      </c>
      <c r="B122" s="205" t="s">
        <v>53</v>
      </c>
      <c r="C122" s="56" t="s">
        <v>40</v>
      </c>
      <c r="D122" s="57">
        <v>1976</v>
      </c>
      <c r="E122" s="57">
        <v>1976</v>
      </c>
      <c r="F122" s="195" t="s">
        <v>54</v>
      </c>
      <c r="G122" s="56">
        <v>4</v>
      </c>
      <c r="H122" s="281">
        <v>3575.3</v>
      </c>
      <c r="I122" s="281">
        <v>3168.9</v>
      </c>
      <c r="J122" s="615">
        <v>1073.5</v>
      </c>
      <c r="K122" s="354">
        <v>117</v>
      </c>
      <c r="L122" s="10" t="s">
        <v>1027</v>
      </c>
      <c r="M122" s="910">
        <v>3984215</v>
      </c>
      <c r="N122" s="51">
        <v>0</v>
      </c>
      <c r="O122" s="51">
        <f t="shared" ref="O122:O131" si="57">M122-Q122</f>
        <v>1534425.23</v>
      </c>
      <c r="P122" s="51">
        <v>0</v>
      </c>
      <c r="Q122" s="51">
        <v>2449789.77</v>
      </c>
      <c r="R122" s="474">
        <v>0</v>
      </c>
      <c r="S122" s="616">
        <f>M122/H122</f>
        <v>1114.3722205129638</v>
      </c>
      <c r="T122" s="616">
        <v>1294.3</v>
      </c>
      <c r="U122" s="192">
        <v>44196</v>
      </c>
    </row>
    <row r="123" spans="1:21" x14ac:dyDescent="0.2">
      <c r="A123" s="442" t="s">
        <v>204</v>
      </c>
      <c r="B123" s="205" t="s">
        <v>53</v>
      </c>
      <c r="C123" s="56" t="s">
        <v>40</v>
      </c>
      <c r="D123" s="57">
        <v>1976</v>
      </c>
      <c r="E123" s="57">
        <v>1976</v>
      </c>
      <c r="F123" s="195" t="s">
        <v>54</v>
      </c>
      <c r="G123" s="56">
        <v>4</v>
      </c>
      <c r="H123" s="281">
        <v>3575.3</v>
      </c>
      <c r="I123" s="281">
        <v>3168.9</v>
      </c>
      <c r="J123" s="615">
        <v>1073.5</v>
      </c>
      <c r="K123" s="354">
        <v>117</v>
      </c>
      <c r="L123" s="10" t="s">
        <v>1028</v>
      </c>
      <c r="M123" s="910">
        <v>1643649</v>
      </c>
      <c r="N123" s="51">
        <v>0</v>
      </c>
      <c r="O123" s="51">
        <f t="shared" si="57"/>
        <v>633012.15</v>
      </c>
      <c r="P123" s="51">
        <v>0</v>
      </c>
      <c r="Q123" s="51">
        <v>1010636.85</v>
      </c>
      <c r="R123" s="474">
        <v>0</v>
      </c>
      <c r="S123" s="616">
        <f t="shared" ref="S123:S126" si="58">M123/H123</f>
        <v>459.72337985623579</v>
      </c>
      <c r="T123" s="616">
        <v>814.92</v>
      </c>
      <c r="U123" s="192">
        <v>44196</v>
      </c>
    </row>
    <row r="124" spans="1:21" x14ac:dyDescent="0.2">
      <c r="A124" s="442" t="s">
        <v>204</v>
      </c>
      <c r="B124" s="205" t="s">
        <v>53</v>
      </c>
      <c r="C124" s="56" t="s">
        <v>40</v>
      </c>
      <c r="D124" s="57">
        <v>1976</v>
      </c>
      <c r="E124" s="57">
        <v>1976</v>
      </c>
      <c r="F124" s="195" t="s">
        <v>54</v>
      </c>
      <c r="G124" s="56">
        <v>4</v>
      </c>
      <c r="H124" s="281">
        <v>3575.3</v>
      </c>
      <c r="I124" s="281">
        <v>3168.9</v>
      </c>
      <c r="J124" s="615">
        <v>1073.5</v>
      </c>
      <c r="K124" s="354">
        <v>117</v>
      </c>
      <c r="L124" s="10" t="s">
        <v>1029</v>
      </c>
      <c r="M124" s="910">
        <v>918666</v>
      </c>
      <c r="N124" s="51">
        <v>0</v>
      </c>
      <c r="O124" s="51">
        <f t="shared" si="57"/>
        <v>353802.26</v>
      </c>
      <c r="P124" s="51">
        <v>0</v>
      </c>
      <c r="Q124" s="51">
        <v>564863.74</v>
      </c>
      <c r="R124" s="474">
        <v>0</v>
      </c>
      <c r="S124" s="616">
        <f t="shared" si="58"/>
        <v>256.94794842390849</v>
      </c>
      <c r="T124" s="616">
        <v>348.5</v>
      </c>
      <c r="U124" s="192">
        <v>44196</v>
      </c>
    </row>
    <row r="125" spans="1:21" x14ac:dyDescent="0.2">
      <c r="A125" s="442" t="s">
        <v>204</v>
      </c>
      <c r="B125" s="205" t="s">
        <v>53</v>
      </c>
      <c r="C125" s="56" t="s">
        <v>40</v>
      </c>
      <c r="D125" s="57">
        <v>1976</v>
      </c>
      <c r="E125" s="57">
        <v>1976</v>
      </c>
      <c r="F125" s="195" t="s">
        <v>54</v>
      </c>
      <c r="G125" s="56">
        <v>4</v>
      </c>
      <c r="H125" s="281">
        <v>3575.3</v>
      </c>
      <c r="I125" s="281">
        <v>3168.9</v>
      </c>
      <c r="J125" s="615">
        <v>1073.5</v>
      </c>
      <c r="K125" s="354">
        <v>117</v>
      </c>
      <c r="L125" s="10" t="s">
        <v>56</v>
      </c>
      <c r="M125" s="910">
        <v>708113</v>
      </c>
      <c r="N125" s="51">
        <v>0</v>
      </c>
      <c r="O125" s="51">
        <f t="shared" si="57"/>
        <v>272712.81</v>
      </c>
      <c r="P125" s="51">
        <v>0</v>
      </c>
      <c r="Q125" s="51">
        <v>435400.19</v>
      </c>
      <c r="R125" s="474">
        <v>0</v>
      </c>
      <c r="S125" s="616">
        <f t="shared" si="58"/>
        <v>198.05694627024306</v>
      </c>
      <c r="T125" s="616">
        <v>404.68</v>
      </c>
      <c r="U125" s="192">
        <v>44196</v>
      </c>
    </row>
    <row r="126" spans="1:21" ht="17.25" customHeight="1" thickBot="1" x14ac:dyDescent="0.25">
      <c r="A126" s="197" t="s">
        <v>204</v>
      </c>
      <c r="B126" s="894" t="s">
        <v>53</v>
      </c>
      <c r="C126" s="182" t="s">
        <v>40</v>
      </c>
      <c r="D126" s="183">
        <v>1976</v>
      </c>
      <c r="E126" s="183">
        <v>1976</v>
      </c>
      <c r="F126" s="188" t="s">
        <v>54</v>
      </c>
      <c r="G126" s="182">
        <v>4</v>
      </c>
      <c r="H126" s="895">
        <v>3575.3</v>
      </c>
      <c r="I126" s="895">
        <v>3168.9</v>
      </c>
      <c r="J126" s="832">
        <v>1073.5</v>
      </c>
      <c r="K126" s="352">
        <v>117</v>
      </c>
      <c r="L126" s="63" t="s">
        <v>1030</v>
      </c>
      <c r="M126" s="60">
        <v>1767155</v>
      </c>
      <c r="N126" s="151">
        <v>0</v>
      </c>
      <c r="O126" s="151">
        <f t="shared" si="57"/>
        <v>680577.53</v>
      </c>
      <c r="P126" s="151">
        <v>0</v>
      </c>
      <c r="Q126" s="151">
        <v>1086577.47</v>
      </c>
      <c r="R126" s="484">
        <v>0</v>
      </c>
      <c r="S126" s="641">
        <f t="shared" si="58"/>
        <v>494.2676139065253</v>
      </c>
      <c r="T126" s="641">
        <v>500.41</v>
      </c>
      <c r="U126" s="184">
        <v>44196</v>
      </c>
    </row>
    <row r="127" spans="1:21" ht="15" customHeight="1" thickBot="1" x14ac:dyDescent="0.25">
      <c r="A127" s="156"/>
      <c r="B127" s="131" t="s">
        <v>31</v>
      </c>
      <c r="C127" s="132" t="s">
        <v>18</v>
      </c>
      <c r="D127" s="132" t="s">
        <v>18</v>
      </c>
      <c r="E127" s="132" t="s">
        <v>18</v>
      </c>
      <c r="F127" s="132" t="s">
        <v>18</v>
      </c>
      <c r="G127" s="132" t="s">
        <v>18</v>
      </c>
      <c r="H127" s="133">
        <v>3575.3</v>
      </c>
      <c r="I127" s="133">
        <v>3168.9</v>
      </c>
      <c r="J127" s="133">
        <v>1073.5</v>
      </c>
      <c r="K127" s="350">
        <v>117</v>
      </c>
      <c r="L127" s="134" t="s">
        <v>18</v>
      </c>
      <c r="M127" s="210">
        <f>SUM(M121:M126)</f>
        <v>16562628</v>
      </c>
      <c r="N127" s="210">
        <f>N121+N122+N123+N124+N125+N126</f>
        <v>0</v>
      </c>
      <c r="O127" s="210">
        <f t="shared" ref="O127:Q127" si="59">SUM(O121:O126)</f>
        <v>6378700.5199999996</v>
      </c>
      <c r="P127" s="210">
        <f t="shared" si="59"/>
        <v>0</v>
      </c>
      <c r="Q127" s="210">
        <f t="shared" si="59"/>
        <v>10183927.48</v>
      </c>
      <c r="R127" s="210">
        <f t="shared" ref="R127" si="60">SUM(R121:R126)</f>
        <v>0</v>
      </c>
      <c r="S127" s="133" t="s">
        <v>18</v>
      </c>
      <c r="T127" s="133" t="s">
        <v>18</v>
      </c>
      <c r="U127" s="135" t="s">
        <v>18</v>
      </c>
    </row>
    <row r="128" spans="1:21" x14ac:dyDescent="0.2">
      <c r="A128" s="275" t="s">
        <v>205</v>
      </c>
      <c r="B128" s="683" t="s">
        <v>58</v>
      </c>
      <c r="C128" s="605" t="s">
        <v>40</v>
      </c>
      <c r="D128" s="606">
        <v>1986</v>
      </c>
      <c r="E128" s="606">
        <v>1986</v>
      </c>
      <c r="F128" s="607" t="s">
        <v>54</v>
      </c>
      <c r="G128" s="605">
        <v>4</v>
      </c>
      <c r="H128" s="608">
        <v>3256.1</v>
      </c>
      <c r="I128" s="608">
        <v>2817.4</v>
      </c>
      <c r="J128" s="609">
        <v>1070</v>
      </c>
      <c r="K128" s="610">
        <v>113</v>
      </c>
      <c r="L128" s="11" t="s">
        <v>55</v>
      </c>
      <c r="M128" s="889">
        <v>4479707</v>
      </c>
      <c r="N128" s="611">
        <v>0</v>
      </c>
      <c r="O128" s="630">
        <f t="shared" si="57"/>
        <v>1725252.1400000001</v>
      </c>
      <c r="P128" s="611">
        <v>0</v>
      </c>
      <c r="Q128" s="611">
        <v>2754454.86</v>
      </c>
      <c r="R128" s="611">
        <v>0</v>
      </c>
      <c r="S128" s="612">
        <f>M128/J128</f>
        <v>4186.6420560747665</v>
      </c>
      <c r="T128" s="612">
        <v>7521.62</v>
      </c>
      <c r="U128" s="613">
        <v>44196</v>
      </c>
    </row>
    <row r="129" spans="1:21" ht="26.25" thickBot="1" x14ac:dyDescent="0.25">
      <c r="A129" s="197" t="s">
        <v>205</v>
      </c>
      <c r="B129" s="896" t="s">
        <v>58</v>
      </c>
      <c r="C129" s="182" t="s">
        <v>40</v>
      </c>
      <c r="D129" s="183">
        <v>1986</v>
      </c>
      <c r="E129" s="183">
        <v>1986</v>
      </c>
      <c r="F129" s="188" t="s">
        <v>54</v>
      </c>
      <c r="G129" s="182">
        <v>4</v>
      </c>
      <c r="H129" s="893">
        <v>3256.1</v>
      </c>
      <c r="I129" s="893">
        <v>2817.4</v>
      </c>
      <c r="J129" s="832">
        <v>1070</v>
      </c>
      <c r="K129" s="352">
        <v>113</v>
      </c>
      <c r="L129" s="104" t="s">
        <v>1026</v>
      </c>
      <c r="M129" s="891">
        <v>305422</v>
      </c>
      <c r="N129" s="897">
        <v>0</v>
      </c>
      <c r="O129" s="151">
        <f t="shared" si="57"/>
        <v>117625.98999999999</v>
      </c>
      <c r="P129" s="898">
        <v>0</v>
      </c>
      <c r="Q129" s="151">
        <v>187796.01</v>
      </c>
      <c r="R129" s="151">
        <v>0</v>
      </c>
      <c r="S129" s="641">
        <v>93.8</v>
      </c>
      <c r="T129" s="641">
        <v>93.8</v>
      </c>
      <c r="U129" s="420">
        <v>44196</v>
      </c>
    </row>
    <row r="130" spans="1:21" ht="13.5" thickBot="1" x14ac:dyDescent="0.25">
      <c r="A130" s="156"/>
      <c r="B130" s="131" t="s">
        <v>31</v>
      </c>
      <c r="C130" s="132" t="s">
        <v>18</v>
      </c>
      <c r="D130" s="132" t="s">
        <v>18</v>
      </c>
      <c r="E130" s="132" t="s">
        <v>18</v>
      </c>
      <c r="F130" s="132" t="s">
        <v>18</v>
      </c>
      <c r="G130" s="132" t="s">
        <v>18</v>
      </c>
      <c r="H130" s="133">
        <v>3256.1</v>
      </c>
      <c r="I130" s="133">
        <v>2817.4</v>
      </c>
      <c r="J130" s="133">
        <v>1070</v>
      </c>
      <c r="K130" s="350">
        <v>113</v>
      </c>
      <c r="L130" s="134" t="s">
        <v>18</v>
      </c>
      <c r="M130" s="210">
        <f>SUM(M128:M129)</f>
        <v>4785129</v>
      </c>
      <c r="N130" s="210">
        <f t="shared" ref="N130:Q130" si="61">SUM(N128:N129)</f>
        <v>0</v>
      </c>
      <c r="O130" s="210">
        <f t="shared" si="61"/>
        <v>1842878.1300000001</v>
      </c>
      <c r="P130" s="210">
        <f t="shared" si="61"/>
        <v>0</v>
      </c>
      <c r="Q130" s="210">
        <f t="shared" si="61"/>
        <v>2942250.87</v>
      </c>
      <c r="R130" s="133">
        <v>0</v>
      </c>
      <c r="S130" s="133" t="s">
        <v>18</v>
      </c>
      <c r="T130" s="133" t="s">
        <v>18</v>
      </c>
      <c r="U130" s="135" t="s">
        <v>18</v>
      </c>
    </row>
    <row r="131" spans="1:21" ht="26.25" thickBot="1" x14ac:dyDescent="0.25">
      <c r="A131" s="436" t="s">
        <v>206</v>
      </c>
      <c r="B131" s="283" t="s">
        <v>60</v>
      </c>
      <c r="C131" s="163" t="s">
        <v>40</v>
      </c>
      <c r="D131" s="164">
        <v>1988</v>
      </c>
      <c r="E131" s="164">
        <v>1988</v>
      </c>
      <c r="F131" s="824" t="s">
        <v>54</v>
      </c>
      <c r="G131" s="163">
        <v>4</v>
      </c>
      <c r="H131" s="899">
        <v>4502.7</v>
      </c>
      <c r="I131" s="899">
        <v>3807.4</v>
      </c>
      <c r="J131" s="113">
        <v>1279.48</v>
      </c>
      <c r="K131" s="369">
        <v>128</v>
      </c>
      <c r="L131" s="900" t="s">
        <v>1026</v>
      </c>
      <c r="M131" s="285">
        <v>422353</v>
      </c>
      <c r="N131" s="113">
        <v>0</v>
      </c>
      <c r="O131" s="113">
        <f t="shared" si="57"/>
        <v>162659.17000000001</v>
      </c>
      <c r="P131" s="113">
        <v>0</v>
      </c>
      <c r="Q131" s="113">
        <v>259693.83</v>
      </c>
      <c r="R131" s="113">
        <v>0</v>
      </c>
      <c r="S131" s="645">
        <v>93.8</v>
      </c>
      <c r="T131" s="645">
        <v>93.8</v>
      </c>
      <c r="U131" s="420">
        <v>44196</v>
      </c>
    </row>
    <row r="132" spans="1:21" ht="15" customHeight="1" thickBot="1" x14ac:dyDescent="0.25">
      <c r="A132" s="156"/>
      <c r="B132" s="131" t="s">
        <v>31</v>
      </c>
      <c r="C132" s="132" t="s">
        <v>18</v>
      </c>
      <c r="D132" s="132" t="s">
        <v>18</v>
      </c>
      <c r="E132" s="132" t="s">
        <v>18</v>
      </c>
      <c r="F132" s="132" t="s">
        <v>18</v>
      </c>
      <c r="G132" s="132" t="s">
        <v>18</v>
      </c>
      <c r="H132" s="133">
        <v>4502.7</v>
      </c>
      <c r="I132" s="133">
        <v>3807.4</v>
      </c>
      <c r="J132" s="133">
        <v>1279.48</v>
      </c>
      <c r="K132" s="350">
        <v>128</v>
      </c>
      <c r="L132" s="134" t="s">
        <v>18</v>
      </c>
      <c r="M132" s="210">
        <f>SUM(M131)</f>
        <v>422353</v>
      </c>
      <c r="N132" s="210">
        <f t="shared" ref="N132:Q132" si="62">SUM(N131)</f>
        <v>0</v>
      </c>
      <c r="O132" s="210">
        <f t="shared" si="62"/>
        <v>162659.17000000001</v>
      </c>
      <c r="P132" s="210">
        <f t="shared" si="62"/>
        <v>0</v>
      </c>
      <c r="Q132" s="210">
        <f t="shared" si="62"/>
        <v>259693.83</v>
      </c>
      <c r="R132" s="133">
        <v>0</v>
      </c>
      <c r="S132" s="133" t="s">
        <v>18</v>
      </c>
      <c r="T132" s="133" t="s">
        <v>18</v>
      </c>
      <c r="U132" s="135" t="s">
        <v>18</v>
      </c>
    </row>
    <row r="133" spans="1:21" ht="26.25" thickBot="1" x14ac:dyDescent="0.25">
      <c r="A133" s="436" t="s">
        <v>207</v>
      </c>
      <c r="B133" s="283" t="s">
        <v>1031</v>
      </c>
      <c r="C133" s="163" t="s">
        <v>40</v>
      </c>
      <c r="D133" s="164">
        <v>1989</v>
      </c>
      <c r="E133" s="164">
        <v>1989</v>
      </c>
      <c r="F133" s="824" t="s">
        <v>63</v>
      </c>
      <c r="G133" s="163">
        <v>5</v>
      </c>
      <c r="H133" s="899">
        <v>5097.8</v>
      </c>
      <c r="I133" s="899">
        <v>4476.5</v>
      </c>
      <c r="J133" s="113">
        <v>1241.5999999999999</v>
      </c>
      <c r="K133" s="369">
        <v>81</v>
      </c>
      <c r="L133" s="900" t="s">
        <v>1026</v>
      </c>
      <c r="M133" s="285">
        <v>287822</v>
      </c>
      <c r="N133" s="113">
        <v>0</v>
      </c>
      <c r="O133" s="113">
        <f>M133-Q133</f>
        <v>110847.76999999999</v>
      </c>
      <c r="P133" s="113">
        <v>0</v>
      </c>
      <c r="Q133" s="113">
        <v>176974.23</v>
      </c>
      <c r="R133" s="113">
        <v>0</v>
      </c>
      <c r="S133" s="645">
        <v>56.46</v>
      </c>
      <c r="T133" s="645">
        <v>56.46</v>
      </c>
      <c r="U133" s="420">
        <v>44196</v>
      </c>
    </row>
    <row r="134" spans="1:21" ht="15" customHeight="1" thickBot="1" x14ac:dyDescent="0.25">
      <c r="A134" s="156"/>
      <c r="B134" s="131" t="s">
        <v>31</v>
      </c>
      <c r="C134" s="132" t="s">
        <v>18</v>
      </c>
      <c r="D134" s="132" t="s">
        <v>18</v>
      </c>
      <c r="E134" s="132" t="s">
        <v>18</v>
      </c>
      <c r="F134" s="132" t="s">
        <v>18</v>
      </c>
      <c r="G134" s="132" t="s">
        <v>18</v>
      </c>
      <c r="H134" s="133">
        <f>H133</f>
        <v>5097.8</v>
      </c>
      <c r="I134" s="133">
        <f t="shared" ref="I134:J136" si="63">I133</f>
        <v>4476.5</v>
      </c>
      <c r="J134" s="133">
        <f t="shared" si="63"/>
        <v>1241.5999999999999</v>
      </c>
      <c r="K134" s="350">
        <v>81</v>
      </c>
      <c r="L134" s="134" t="s">
        <v>18</v>
      </c>
      <c r="M134" s="210">
        <f>SUM(M133)</f>
        <v>287822</v>
      </c>
      <c r="N134" s="210">
        <f t="shared" ref="N134:Q134" si="64">SUM(N133)</f>
        <v>0</v>
      </c>
      <c r="O134" s="210">
        <f t="shared" si="64"/>
        <v>110847.76999999999</v>
      </c>
      <c r="P134" s="210">
        <f t="shared" si="64"/>
        <v>0</v>
      </c>
      <c r="Q134" s="210">
        <f t="shared" si="64"/>
        <v>176974.23</v>
      </c>
      <c r="R134" s="133">
        <v>0</v>
      </c>
      <c r="S134" s="133" t="s">
        <v>18</v>
      </c>
      <c r="T134" s="133" t="s">
        <v>18</v>
      </c>
      <c r="U134" s="135" t="s">
        <v>18</v>
      </c>
    </row>
    <row r="135" spans="1:21" ht="26.25" thickBot="1" x14ac:dyDescent="0.25">
      <c r="A135" s="275" t="s">
        <v>208</v>
      </c>
      <c r="B135" s="639" t="s">
        <v>1032</v>
      </c>
      <c r="C135" s="605" t="s">
        <v>40</v>
      </c>
      <c r="D135" s="606">
        <v>1975</v>
      </c>
      <c r="E135" s="606">
        <v>1975</v>
      </c>
      <c r="F135" s="607" t="s">
        <v>350</v>
      </c>
      <c r="G135" s="605">
        <v>4</v>
      </c>
      <c r="H135" s="901">
        <v>2354.4</v>
      </c>
      <c r="I135" s="901">
        <v>2125.6</v>
      </c>
      <c r="J135" s="630">
        <v>900</v>
      </c>
      <c r="K135" s="610">
        <v>81</v>
      </c>
      <c r="L135" s="902" t="s">
        <v>1026</v>
      </c>
      <c r="M135" s="691">
        <v>236029</v>
      </c>
      <c r="N135" s="630">
        <v>0</v>
      </c>
      <c r="O135" s="630">
        <f>M135-Q135</f>
        <v>90900.93</v>
      </c>
      <c r="P135" s="630">
        <v>0</v>
      </c>
      <c r="Q135" s="630">
        <v>145128.07</v>
      </c>
      <c r="R135" s="630">
        <v>0</v>
      </c>
      <c r="S135" s="629">
        <v>100.25</v>
      </c>
      <c r="T135" s="629">
        <v>100.25</v>
      </c>
      <c r="U135" s="631">
        <v>44196</v>
      </c>
    </row>
    <row r="136" spans="1:21" ht="15" customHeight="1" thickBot="1" x14ac:dyDescent="0.25">
      <c r="A136" s="156"/>
      <c r="B136" s="131" t="s">
        <v>31</v>
      </c>
      <c r="C136" s="132" t="s">
        <v>18</v>
      </c>
      <c r="D136" s="132" t="s">
        <v>18</v>
      </c>
      <c r="E136" s="132" t="s">
        <v>18</v>
      </c>
      <c r="F136" s="132" t="s">
        <v>18</v>
      </c>
      <c r="G136" s="132" t="s">
        <v>18</v>
      </c>
      <c r="H136" s="133">
        <f>H135</f>
        <v>2354.4</v>
      </c>
      <c r="I136" s="133">
        <f t="shared" si="63"/>
        <v>2125.6</v>
      </c>
      <c r="J136" s="133">
        <f t="shared" si="63"/>
        <v>900</v>
      </c>
      <c r="K136" s="350">
        <v>81</v>
      </c>
      <c r="L136" s="134" t="s">
        <v>18</v>
      </c>
      <c r="M136" s="210">
        <f>SUM(M135)</f>
        <v>236029</v>
      </c>
      <c r="N136" s="210">
        <f t="shared" ref="N136:Q136" si="65">SUM(N135)</f>
        <v>0</v>
      </c>
      <c r="O136" s="210">
        <f t="shared" si="65"/>
        <v>90900.93</v>
      </c>
      <c r="P136" s="210">
        <f t="shared" si="65"/>
        <v>0</v>
      </c>
      <c r="Q136" s="210">
        <f t="shared" si="65"/>
        <v>145128.07</v>
      </c>
      <c r="R136" s="133">
        <v>0</v>
      </c>
      <c r="S136" s="133" t="s">
        <v>18</v>
      </c>
      <c r="T136" s="133" t="s">
        <v>18</v>
      </c>
      <c r="U136" s="135" t="s">
        <v>18</v>
      </c>
    </row>
    <row r="137" spans="1:21" ht="26.25" thickBot="1" x14ac:dyDescent="0.25">
      <c r="A137" s="436" t="s">
        <v>209</v>
      </c>
      <c r="B137" s="283" t="s">
        <v>1033</v>
      </c>
      <c r="C137" s="163" t="s">
        <v>40</v>
      </c>
      <c r="D137" s="164">
        <v>1971</v>
      </c>
      <c r="E137" s="164">
        <v>1971</v>
      </c>
      <c r="F137" s="824" t="s">
        <v>350</v>
      </c>
      <c r="G137" s="163">
        <v>4</v>
      </c>
      <c r="H137" s="899">
        <v>2337.6999999999998</v>
      </c>
      <c r="I137" s="899">
        <v>2103.6</v>
      </c>
      <c r="J137" s="113">
        <v>985</v>
      </c>
      <c r="K137" s="369">
        <v>90</v>
      </c>
      <c r="L137" s="900" t="s">
        <v>1026</v>
      </c>
      <c r="M137" s="32">
        <v>234354</v>
      </c>
      <c r="N137" s="113">
        <v>0</v>
      </c>
      <c r="O137" s="113">
        <f>M137-Q137</f>
        <v>90255.84</v>
      </c>
      <c r="P137" s="113">
        <v>0</v>
      </c>
      <c r="Q137" s="113">
        <v>144098.16</v>
      </c>
      <c r="R137" s="113">
        <v>0</v>
      </c>
      <c r="S137" s="645">
        <v>100.25</v>
      </c>
      <c r="T137" s="645">
        <v>100.25</v>
      </c>
      <c r="U137" s="420">
        <v>44196</v>
      </c>
    </row>
    <row r="138" spans="1:21" ht="15" customHeight="1" thickBot="1" x14ac:dyDescent="0.25">
      <c r="A138" s="156"/>
      <c r="B138" s="131" t="s">
        <v>31</v>
      </c>
      <c r="C138" s="132" t="s">
        <v>18</v>
      </c>
      <c r="D138" s="132" t="s">
        <v>18</v>
      </c>
      <c r="E138" s="132" t="s">
        <v>18</v>
      </c>
      <c r="F138" s="132" t="s">
        <v>18</v>
      </c>
      <c r="G138" s="132" t="s">
        <v>18</v>
      </c>
      <c r="H138" s="133">
        <f>H137</f>
        <v>2337.6999999999998</v>
      </c>
      <c r="I138" s="133">
        <f t="shared" ref="I138:K138" si="66">I137</f>
        <v>2103.6</v>
      </c>
      <c r="J138" s="133">
        <f t="shared" si="66"/>
        <v>985</v>
      </c>
      <c r="K138" s="350">
        <f t="shared" si="66"/>
        <v>90</v>
      </c>
      <c r="L138" s="134" t="s">
        <v>18</v>
      </c>
      <c r="M138" s="210">
        <f>SUM(M137)</f>
        <v>234354</v>
      </c>
      <c r="N138" s="210">
        <f t="shared" ref="N138:Q138" si="67">SUM(N137)</f>
        <v>0</v>
      </c>
      <c r="O138" s="210">
        <f t="shared" si="67"/>
        <v>90255.84</v>
      </c>
      <c r="P138" s="210">
        <f t="shared" si="67"/>
        <v>0</v>
      </c>
      <c r="Q138" s="210">
        <f t="shared" si="67"/>
        <v>144098.16</v>
      </c>
      <c r="R138" s="133">
        <v>0</v>
      </c>
      <c r="S138" s="133" t="s">
        <v>18</v>
      </c>
      <c r="T138" s="133" t="s">
        <v>18</v>
      </c>
      <c r="U138" s="135" t="s">
        <v>18</v>
      </c>
    </row>
    <row r="139" spans="1:21" ht="12.75" customHeight="1" x14ac:dyDescent="0.2">
      <c r="A139" s="196" t="s">
        <v>210</v>
      </c>
      <c r="B139" s="686" t="s">
        <v>62</v>
      </c>
      <c r="C139" s="160" t="s">
        <v>40</v>
      </c>
      <c r="D139" s="160">
        <v>1986</v>
      </c>
      <c r="E139" s="160">
        <v>1986</v>
      </c>
      <c r="F139" s="187" t="s">
        <v>63</v>
      </c>
      <c r="G139" s="160">
        <v>5</v>
      </c>
      <c r="H139" s="111">
        <v>3103.8</v>
      </c>
      <c r="I139" s="111">
        <v>2778.9</v>
      </c>
      <c r="J139" s="111">
        <v>751.5</v>
      </c>
      <c r="K139" s="351">
        <v>97</v>
      </c>
      <c r="L139" s="883" t="s">
        <v>1034</v>
      </c>
      <c r="M139" s="890">
        <v>119639</v>
      </c>
      <c r="N139" s="111">
        <v>0</v>
      </c>
      <c r="O139" s="113">
        <f>M139-Q139</f>
        <v>46076.100000000006</v>
      </c>
      <c r="P139" s="113">
        <v>0</v>
      </c>
      <c r="Q139" s="113">
        <v>73562.899999999994</v>
      </c>
      <c r="R139" s="113">
        <v>0</v>
      </c>
      <c r="S139" s="645">
        <f>M139/J139</f>
        <v>159.20026613439788</v>
      </c>
      <c r="T139" s="645">
        <v>29.64</v>
      </c>
      <c r="U139" s="420">
        <v>44196</v>
      </c>
    </row>
    <row r="140" spans="1:21" x14ac:dyDescent="0.2">
      <c r="A140" s="442" t="s">
        <v>210</v>
      </c>
      <c r="B140" s="205" t="s">
        <v>62</v>
      </c>
      <c r="C140" s="56" t="s">
        <v>40</v>
      </c>
      <c r="D140" s="56">
        <v>1986</v>
      </c>
      <c r="E140" s="56">
        <v>1986</v>
      </c>
      <c r="F140" s="195" t="s">
        <v>63</v>
      </c>
      <c r="G140" s="56">
        <v>5</v>
      </c>
      <c r="H140" s="51">
        <v>3103.8</v>
      </c>
      <c r="I140" s="51">
        <v>2778.9</v>
      </c>
      <c r="J140" s="51">
        <v>751.5</v>
      </c>
      <c r="K140" s="354">
        <v>97</v>
      </c>
      <c r="L140" s="2" t="s">
        <v>55</v>
      </c>
      <c r="M140" s="282">
        <v>2631903</v>
      </c>
      <c r="N140" s="51">
        <v>0</v>
      </c>
      <c r="O140" s="51">
        <f t="shared" ref="O140:O141" si="68">M140-Q140</f>
        <v>1013614.5700000001</v>
      </c>
      <c r="P140" s="51">
        <v>0</v>
      </c>
      <c r="Q140" s="51">
        <v>1618288.43</v>
      </c>
      <c r="R140" s="51">
        <v>0</v>
      </c>
      <c r="S140" s="616">
        <v>3502.199600798403</v>
      </c>
      <c r="T140" s="616">
        <v>4349.58</v>
      </c>
      <c r="U140" s="192">
        <v>44196</v>
      </c>
    </row>
    <row r="141" spans="1:21" ht="26.25" thickBot="1" x14ac:dyDescent="0.25">
      <c r="A141" s="197" t="s">
        <v>210</v>
      </c>
      <c r="B141" s="686" t="s">
        <v>62</v>
      </c>
      <c r="C141" s="182" t="s">
        <v>40</v>
      </c>
      <c r="D141" s="182">
        <v>1986</v>
      </c>
      <c r="E141" s="182">
        <v>1986</v>
      </c>
      <c r="F141" s="188" t="s">
        <v>63</v>
      </c>
      <c r="G141" s="182">
        <v>5</v>
      </c>
      <c r="H141" s="151">
        <v>3103.8</v>
      </c>
      <c r="I141" s="151">
        <v>2778.9</v>
      </c>
      <c r="J141" s="151">
        <v>751.5</v>
      </c>
      <c r="K141" s="352">
        <v>97</v>
      </c>
      <c r="L141" s="104" t="s">
        <v>1026</v>
      </c>
      <c r="M141" s="891">
        <v>175241</v>
      </c>
      <c r="N141" s="151">
        <v>0</v>
      </c>
      <c r="O141" s="113">
        <f t="shared" si="68"/>
        <v>67489.88</v>
      </c>
      <c r="P141" s="151">
        <v>0</v>
      </c>
      <c r="Q141" s="151">
        <v>107751.12</v>
      </c>
      <c r="R141" s="151">
        <v>0</v>
      </c>
      <c r="S141" s="641">
        <v>56.46</v>
      </c>
      <c r="T141" s="641">
        <v>56.46</v>
      </c>
      <c r="U141" s="184">
        <v>44196</v>
      </c>
    </row>
    <row r="142" spans="1:21" ht="13.5" thickBot="1" x14ac:dyDescent="0.25">
      <c r="A142" s="156"/>
      <c r="B142" s="131" t="s">
        <v>31</v>
      </c>
      <c r="C142" s="132" t="s">
        <v>18</v>
      </c>
      <c r="D142" s="132" t="s">
        <v>18</v>
      </c>
      <c r="E142" s="132" t="s">
        <v>18</v>
      </c>
      <c r="F142" s="132" t="s">
        <v>18</v>
      </c>
      <c r="G142" s="132" t="s">
        <v>18</v>
      </c>
      <c r="H142" s="133">
        <v>3103.8</v>
      </c>
      <c r="I142" s="133">
        <v>2778.9</v>
      </c>
      <c r="J142" s="133">
        <v>751.5</v>
      </c>
      <c r="K142" s="350">
        <v>97</v>
      </c>
      <c r="L142" s="134" t="s">
        <v>18</v>
      </c>
      <c r="M142" s="210">
        <f>SUM(M139:M141)</f>
        <v>2926783</v>
      </c>
      <c r="N142" s="210">
        <f t="shared" ref="N142:Q142" si="69">SUM(N139:N141)</f>
        <v>0</v>
      </c>
      <c r="O142" s="210">
        <f t="shared" si="69"/>
        <v>1127180.5500000003</v>
      </c>
      <c r="P142" s="210">
        <v>0</v>
      </c>
      <c r="Q142" s="210">
        <f t="shared" si="69"/>
        <v>1799602.4499999997</v>
      </c>
      <c r="R142" s="133">
        <v>0</v>
      </c>
      <c r="S142" s="133" t="s">
        <v>18</v>
      </c>
      <c r="T142" s="133" t="s">
        <v>18</v>
      </c>
      <c r="U142" s="135" t="s">
        <v>18</v>
      </c>
    </row>
    <row r="143" spans="1:21" ht="13.5" thickBot="1" x14ac:dyDescent="0.25">
      <c r="A143" s="275" t="s">
        <v>211</v>
      </c>
      <c r="B143" s="685" t="s">
        <v>65</v>
      </c>
      <c r="C143" s="623" t="s">
        <v>40</v>
      </c>
      <c r="D143" s="624">
        <v>1987</v>
      </c>
      <c r="E143" s="624">
        <v>1987</v>
      </c>
      <c r="F143" s="625" t="s">
        <v>54</v>
      </c>
      <c r="G143" s="623">
        <v>4</v>
      </c>
      <c r="H143" s="642">
        <v>5004.7</v>
      </c>
      <c r="I143" s="642">
        <v>4370.3</v>
      </c>
      <c r="J143" s="611">
        <v>1849</v>
      </c>
      <c r="K143" s="628">
        <v>153</v>
      </c>
      <c r="L143" s="882" t="s">
        <v>1034</v>
      </c>
      <c r="M143" s="889">
        <v>99363</v>
      </c>
      <c r="N143" s="611">
        <v>0</v>
      </c>
      <c r="O143" s="630">
        <f>M143-Q143</f>
        <v>38267.29</v>
      </c>
      <c r="P143" s="630">
        <v>0</v>
      </c>
      <c r="Q143" s="630">
        <v>61095.71</v>
      </c>
      <c r="R143" s="630">
        <v>0</v>
      </c>
      <c r="S143" s="629">
        <f>M143/H143</f>
        <v>19.853937298938998</v>
      </c>
      <c r="T143" s="629">
        <v>49.25</v>
      </c>
      <c r="U143" s="631">
        <v>44196</v>
      </c>
    </row>
    <row r="144" spans="1:21" x14ac:dyDescent="0.2">
      <c r="A144" s="436" t="s">
        <v>211</v>
      </c>
      <c r="B144" s="685" t="s">
        <v>65</v>
      </c>
      <c r="C144" s="56" t="s">
        <v>40</v>
      </c>
      <c r="D144" s="57">
        <v>1987</v>
      </c>
      <c r="E144" s="57">
        <v>1987</v>
      </c>
      <c r="F144" s="195" t="s">
        <v>54</v>
      </c>
      <c r="G144" s="56">
        <v>4</v>
      </c>
      <c r="H144" s="202">
        <v>5004.7</v>
      </c>
      <c r="I144" s="202">
        <v>4370.3</v>
      </c>
      <c r="J144" s="51">
        <v>1849</v>
      </c>
      <c r="K144" s="354">
        <v>153</v>
      </c>
      <c r="L144" s="2" t="s">
        <v>55</v>
      </c>
      <c r="M144" s="282">
        <v>12466180</v>
      </c>
      <c r="N144" s="51">
        <v>0</v>
      </c>
      <c r="O144" s="51">
        <f>M144-Q144</f>
        <v>4801051.43</v>
      </c>
      <c r="P144" s="51">
        <v>0</v>
      </c>
      <c r="Q144" s="51">
        <v>7665128.5700000003</v>
      </c>
      <c r="R144" s="51">
        <v>0</v>
      </c>
      <c r="S144" s="616">
        <v>7521.62</v>
      </c>
      <c r="T144" s="616">
        <v>7521.62</v>
      </c>
      <c r="U144" s="192">
        <v>44196</v>
      </c>
    </row>
    <row r="145" spans="1:21" ht="13.5" thickBot="1" x14ac:dyDescent="0.25">
      <c r="A145" s="436"/>
      <c r="B145" s="636" t="s">
        <v>31</v>
      </c>
      <c r="C145" s="480" t="s">
        <v>18</v>
      </c>
      <c r="D145" s="480" t="s">
        <v>18</v>
      </c>
      <c r="E145" s="480" t="s">
        <v>18</v>
      </c>
      <c r="F145" s="480" t="s">
        <v>18</v>
      </c>
      <c r="G145" s="480" t="s">
        <v>18</v>
      </c>
      <c r="H145" s="484">
        <v>5004.7</v>
      </c>
      <c r="I145" s="484">
        <v>4370.3</v>
      </c>
      <c r="J145" s="484">
        <v>1849</v>
      </c>
      <c r="K145" s="637">
        <v>153</v>
      </c>
      <c r="L145" s="638" t="s">
        <v>18</v>
      </c>
      <c r="M145" s="286">
        <f>SUM(M143:M144)</f>
        <v>12565543</v>
      </c>
      <c r="N145" s="286">
        <f t="shared" ref="N145:Q145" si="70">SUM(N143:N144)</f>
        <v>0</v>
      </c>
      <c r="O145" s="286">
        <f t="shared" si="70"/>
        <v>4839318.72</v>
      </c>
      <c r="P145" s="286">
        <f t="shared" si="70"/>
        <v>0</v>
      </c>
      <c r="Q145" s="286">
        <f t="shared" si="70"/>
        <v>7726224.2800000003</v>
      </c>
      <c r="R145" s="484">
        <v>0</v>
      </c>
      <c r="S145" s="484" t="s">
        <v>18</v>
      </c>
      <c r="T145" s="484" t="s">
        <v>18</v>
      </c>
      <c r="U145" s="643" t="s">
        <v>18</v>
      </c>
    </row>
    <row r="146" spans="1:21" ht="13.5" thickBot="1" x14ac:dyDescent="0.25">
      <c r="A146" s="275" t="s">
        <v>212</v>
      </c>
      <c r="B146" s="685" t="s">
        <v>1035</v>
      </c>
      <c r="C146" s="623" t="s">
        <v>40</v>
      </c>
      <c r="D146" s="624">
        <v>1991</v>
      </c>
      <c r="E146" s="624">
        <v>1991</v>
      </c>
      <c r="F146" s="625" t="s">
        <v>63</v>
      </c>
      <c r="G146" s="623">
        <v>5</v>
      </c>
      <c r="H146" s="642">
        <v>4126.3999999999996</v>
      </c>
      <c r="I146" s="642">
        <v>3715.9</v>
      </c>
      <c r="J146" s="611">
        <v>1027.5</v>
      </c>
      <c r="K146" s="628">
        <v>122</v>
      </c>
      <c r="L146" s="882" t="s">
        <v>1034</v>
      </c>
      <c r="M146" s="889">
        <v>122307</v>
      </c>
      <c r="N146" s="611">
        <v>0</v>
      </c>
      <c r="O146" s="630">
        <f t="shared" ref="O146:O147" si="71">M146-Q146</f>
        <v>47103.619999999995</v>
      </c>
      <c r="P146" s="630">
        <v>0</v>
      </c>
      <c r="Q146" s="630">
        <v>75203.38</v>
      </c>
      <c r="R146" s="630">
        <v>0</v>
      </c>
      <c r="S146" s="629">
        <v>29.64</v>
      </c>
      <c r="T146" s="629">
        <v>29.64</v>
      </c>
      <c r="U146" s="631">
        <v>44196</v>
      </c>
    </row>
    <row r="147" spans="1:21" ht="25.5" x14ac:dyDescent="0.2">
      <c r="A147" s="436" t="s">
        <v>212</v>
      </c>
      <c r="B147" s="685" t="s">
        <v>1035</v>
      </c>
      <c r="C147" s="56" t="s">
        <v>40</v>
      </c>
      <c r="D147" s="57">
        <v>1991</v>
      </c>
      <c r="E147" s="57">
        <v>1991</v>
      </c>
      <c r="F147" s="195" t="s">
        <v>63</v>
      </c>
      <c r="G147" s="56">
        <v>5</v>
      </c>
      <c r="H147" s="202">
        <v>4126.3999999999996</v>
      </c>
      <c r="I147" s="202">
        <v>3715.9</v>
      </c>
      <c r="J147" s="51">
        <v>1027.5</v>
      </c>
      <c r="K147" s="354">
        <v>122</v>
      </c>
      <c r="L147" s="2" t="s">
        <v>1026</v>
      </c>
      <c r="M147" s="282">
        <v>232977</v>
      </c>
      <c r="N147" s="51">
        <v>0</v>
      </c>
      <c r="O147" s="51">
        <f t="shared" si="71"/>
        <v>89725.53</v>
      </c>
      <c r="P147" s="51">
        <v>0</v>
      </c>
      <c r="Q147" s="51">
        <v>143251.47</v>
      </c>
      <c r="R147" s="51">
        <v>0</v>
      </c>
      <c r="S147" s="616">
        <v>56.46</v>
      </c>
      <c r="T147" s="616">
        <v>56.46</v>
      </c>
      <c r="U147" s="192">
        <v>44196</v>
      </c>
    </row>
    <row r="148" spans="1:21" ht="13.5" thickBot="1" x14ac:dyDescent="0.25">
      <c r="A148" s="436"/>
      <c r="B148" s="636" t="s">
        <v>31</v>
      </c>
      <c r="C148" s="480" t="s">
        <v>18</v>
      </c>
      <c r="D148" s="480" t="s">
        <v>18</v>
      </c>
      <c r="E148" s="480" t="s">
        <v>18</v>
      </c>
      <c r="F148" s="480" t="s">
        <v>18</v>
      </c>
      <c r="G148" s="480" t="s">
        <v>18</v>
      </c>
      <c r="H148" s="484">
        <v>4126.3999999999996</v>
      </c>
      <c r="I148" s="484">
        <v>3715.9</v>
      </c>
      <c r="J148" s="484">
        <v>1027</v>
      </c>
      <c r="K148" s="637">
        <v>122</v>
      </c>
      <c r="L148" s="638" t="s">
        <v>18</v>
      </c>
      <c r="M148" s="286">
        <f>SUM(M146:M147)</f>
        <v>355284</v>
      </c>
      <c r="N148" s="286">
        <v>0</v>
      </c>
      <c r="O148" s="286">
        <f t="shared" ref="O148:Q148" si="72">SUM(O146:O147)</f>
        <v>136829.15</v>
      </c>
      <c r="P148" s="286">
        <f t="shared" si="72"/>
        <v>0</v>
      </c>
      <c r="Q148" s="286">
        <f t="shared" si="72"/>
        <v>218454.85</v>
      </c>
      <c r="R148" s="484">
        <v>0</v>
      </c>
      <c r="S148" s="484" t="s">
        <v>18</v>
      </c>
      <c r="T148" s="484" t="s">
        <v>18</v>
      </c>
      <c r="U148" s="643" t="s">
        <v>18</v>
      </c>
    </row>
    <row r="149" spans="1:21" ht="26.25" thickBot="1" x14ac:dyDescent="0.25">
      <c r="A149" s="702" t="s">
        <v>213</v>
      </c>
      <c r="B149" s="700" t="s">
        <v>467</v>
      </c>
      <c r="C149" s="623" t="s">
        <v>40</v>
      </c>
      <c r="D149" s="623">
        <v>1982</v>
      </c>
      <c r="E149" s="623">
        <v>1982</v>
      </c>
      <c r="F149" s="644" t="s">
        <v>54</v>
      </c>
      <c r="G149" s="623">
        <v>4</v>
      </c>
      <c r="H149" s="611">
        <v>3848</v>
      </c>
      <c r="I149" s="611">
        <v>2749.9</v>
      </c>
      <c r="J149" s="611">
        <v>5</v>
      </c>
      <c r="K149" s="628">
        <v>105</v>
      </c>
      <c r="L149" s="3" t="s">
        <v>1024</v>
      </c>
      <c r="M149" s="889">
        <v>270707</v>
      </c>
      <c r="N149" s="611">
        <v>0</v>
      </c>
      <c r="O149" s="630">
        <f>M149-Q149</f>
        <v>104256.32999999999</v>
      </c>
      <c r="P149" s="611">
        <v>0</v>
      </c>
      <c r="Q149" s="611">
        <v>166450.67000000001</v>
      </c>
      <c r="R149" s="611">
        <v>0</v>
      </c>
      <c r="S149" s="612">
        <v>70.349999999999994</v>
      </c>
      <c r="T149" s="612">
        <v>70.349999999999994</v>
      </c>
      <c r="U149" s="613">
        <v>44196</v>
      </c>
    </row>
    <row r="150" spans="1:21" ht="13.5" thickBot="1" x14ac:dyDescent="0.25">
      <c r="A150" s="442" t="s">
        <v>213</v>
      </c>
      <c r="B150" s="700" t="s">
        <v>467</v>
      </c>
      <c r="C150" s="56" t="s">
        <v>40</v>
      </c>
      <c r="D150" s="56">
        <v>1982</v>
      </c>
      <c r="E150" s="56">
        <v>1982</v>
      </c>
      <c r="F150" s="191" t="s">
        <v>54</v>
      </c>
      <c r="G150" s="56">
        <v>4</v>
      </c>
      <c r="H150" s="51">
        <v>3848</v>
      </c>
      <c r="I150" s="51">
        <v>2749.9</v>
      </c>
      <c r="J150" s="51">
        <v>450</v>
      </c>
      <c r="K150" s="354">
        <v>105</v>
      </c>
      <c r="L150" s="10" t="s">
        <v>1036</v>
      </c>
      <c r="M150" s="282">
        <v>270707</v>
      </c>
      <c r="N150" s="51">
        <v>0</v>
      </c>
      <c r="O150" s="51">
        <f t="shared" ref="O150:O156" si="73">M150-Q150</f>
        <v>104256.32999999999</v>
      </c>
      <c r="P150" s="51">
        <v>0</v>
      </c>
      <c r="Q150" s="51">
        <v>166450.67000000001</v>
      </c>
      <c r="R150" s="51">
        <v>0</v>
      </c>
      <c r="S150" s="616">
        <v>70.349999999999994</v>
      </c>
      <c r="T150" s="616">
        <v>70.349999999999994</v>
      </c>
      <c r="U150" s="192">
        <v>44196</v>
      </c>
    </row>
    <row r="151" spans="1:21" ht="25.5" x14ac:dyDescent="0.2">
      <c r="A151" s="442" t="s">
        <v>213</v>
      </c>
      <c r="B151" s="700" t="s">
        <v>467</v>
      </c>
      <c r="C151" s="56" t="s">
        <v>40</v>
      </c>
      <c r="D151" s="56">
        <v>1982</v>
      </c>
      <c r="E151" s="56">
        <v>1982</v>
      </c>
      <c r="F151" s="191" t="s">
        <v>54</v>
      </c>
      <c r="G151" s="56">
        <v>4</v>
      </c>
      <c r="H151" s="51">
        <v>3848</v>
      </c>
      <c r="I151" s="51">
        <v>2749.9</v>
      </c>
      <c r="J151" s="51">
        <v>450</v>
      </c>
      <c r="K151" s="354">
        <v>105</v>
      </c>
      <c r="L151" s="340" t="s">
        <v>1026</v>
      </c>
      <c r="M151" s="282">
        <v>360942</v>
      </c>
      <c r="N151" s="51">
        <v>0</v>
      </c>
      <c r="O151" s="111">
        <f t="shared" si="73"/>
        <v>139008.19</v>
      </c>
      <c r="P151" s="51">
        <v>0</v>
      </c>
      <c r="Q151" s="51">
        <v>221933.81</v>
      </c>
      <c r="R151" s="51">
        <v>0</v>
      </c>
      <c r="S151" s="616">
        <v>93.8</v>
      </c>
      <c r="T151" s="616">
        <v>93.8</v>
      </c>
      <c r="U151" s="192">
        <v>44196</v>
      </c>
    </row>
    <row r="152" spans="1:21" ht="13.5" thickBot="1" x14ac:dyDescent="0.25">
      <c r="A152" s="635"/>
      <c r="B152" s="633" t="s">
        <v>31</v>
      </c>
      <c r="C152" s="180" t="s">
        <v>18</v>
      </c>
      <c r="D152" s="180" t="s">
        <v>18</v>
      </c>
      <c r="E152" s="180" t="s">
        <v>18</v>
      </c>
      <c r="F152" s="180" t="s">
        <v>18</v>
      </c>
      <c r="G152" s="180" t="s">
        <v>18</v>
      </c>
      <c r="H152" s="618">
        <f>H151</f>
        <v>3848</v>
      </c>
      <c r="I152" s="618">
        <f>I151</f>
        <v>2749.9</v>
      </c>
      <c r="J152" s="618">
        <f>J151</f>
        <v>450</v>
      </c>
      <c r="K152" s="619">
        <f>K151</f>
        <v>105</v>
      </c>
      <c r="L152" s="634" t="s">
        <v>18</v>
      </c>
      <c r="M152" s="690">
        <f>SUM(M149:M151)</f>
        <v>902356</v>
      </c>
      <c r="N152" s="690">
        <f t="shared" ref="N152:R152" si="74">SUM(N149:N151)</f>
        <v>0</v>
      </c>
      <c r="O152" s="690">
        <f t="shared" si="74"/>
        <v>347520.85</v>
      </c>
      <c r="P152" s="690">
        <f t="shared" si="74"/>
        <v>0</v>
      </c>
      <c r="Q152" s="690">
        <f t="shared" si="74"/>
        <v>554835.15</v>
      </c>
      <c r="R152" s="690">
        <f t="shared" si="74"/>
        <v>0</v>
      </c>
      <c r="S152" s="618" t="s">
        <v>18</v>
      </c>
      <c r="T152" s="618" t="s">
        <v>18</v>
      </c>
      <c r="U152" s="622" t="s">
        <v>18</v>
      </c>
    </row>
    <row r="153" spans="1:21" x14ac:dyDescent="0.2">
      <c r="A153" s="436" t="s">
        <v>214</v>
      </c>
      <c r="B153" s="686" t="s">
        <v>1037</v>
      </c>
      <c r="C153" s="160" t="s">
        <v>40</v>
      </c>
      <c r="D153" s="160">
        <v>1970</v>
      </c>
      <c r="E153" s="160">
        <v>1970</v>
      </c>
      <c r="F153" s="187" t="s">
        <v>68</v>
      </c>
      <c r="G153" s="160">
        <v>4</v>
      </c>
      <c r="H153" s="111">
        <v>2179.6999999999998</v>
      </c>
      <c r="I153" s="111">
        <v>2179.6999999999998</v>
      </c>
      <c r="J153" s="111">
        <v>960</v>
      </c>
      <c r="K153" s="351">
        <v>76</v>
      </c>
      <c r="L153" s="8" t="s">
        <v>1038</v>
      </c>
      <c r="M153" s="890">
        <v>232945</v>
      </c>
      <c r="N153" s="111">
        <v>0</v>
      </c>
      <c r="O153" s="630">
        <f t="shared" si="73"/>
        <v>89713.200000000012</v>
      </c>
      <c r="P153" s="285">
        <v>0</v>
      </c>
      <c r="Q153" s="113">
        <v>143231.79999999999</v>
      </c>
      <c r="R153" s="113">
        <v>0</v>
      </c>
      <c r="S153" s="645">
        <v>106.87</v>
      </c>
      <c r="T153" s="645">
        <v>106.87</v>
      </c>
      <c r="U153" s="420">
        <v>44196</v>
      </c>
    </row>
    <row r="154" spans="1:21" ht="25.5" x14ac:dyDescent="0.2">
      <c r="A154" s="442" t="s">
        <v>214</v>
      </c>
      <c r="B154" s="205" t="s">
        <v>1037</v>
      </c>
      <c r="C154" s="56" t="s">
        <v>40</v>
      </c>
      <c r="D154" s="56">
        <v>1970</v>
      </c>
      <c r="E154" s="56">
        <v>1970</v>
      </c>
      <c r="F154" s="195" t="s">
        <v>68</v>
      </c>
      <c r="G154" s="56">
        <v>4</v>
      </c>
      <c r="H154" s="51">
        <v>2179.6999999999998</v>
      </c>
      <c r="I154" s="51">
        <v>2179.6999999999998</v>
      </c>
      <c r="J154" s="51">
        <v>960</v>
      </c>
      <c r="K154" s="354">
        <v>76</v>
      </c>
      <c r="L154" s="10" t="s">
        <v>1039</v>
      </c>
      <c r="M154" s="282">
        <v>176926</v>
      </c>
      <c r="N154" s="51">
        <v>0</v>
      </c>
      <c r="O154" s="51">
        <f t="shared" si="73"/>
        <v>68138.820000000007</v>
      </c>
      <c r="P154" s="282">
        <v>0</v>
      </c>
      <c r="Q154" s="51">
        <v>108787.18</v>
      </c>
      <c r="R154" s="51">
        <v>0</v>
      </c>
      <c r="S154" s="616">
        <v>81.17</v>
      </c>
      <c r="T154" s="616">
        <v>81.17</v>
      </c>
      <c r="U154" s="192">
        <v>44196</v>
      </c>
    </row>
    <row r="155" spans="1:21" x14ac:dyDescent="0.2">
      <c r="A155" s="442" t="s">
        <v>214</v>
      </c>
      <c r="B155" s="205" t="s">
        <v>1037</v>
      </c>
      <c r="C155" s="56" t="s">
        <v>40</v>
      </c>
      <c r="D155" s="56">
        <v>1970</v>
      </c>
      <c r="E155" s="56">
        <v>1970</v>
      </c>
      <c r="F155" s="195" t="s">
        <v>68</v>
      </c>
      <c r="G155" s="56">
        <v>4</v>
      </c>
      <c r="H155" s="51">
        <v>2179.6999999999998</v>
      </c>
      <c r="I155" s="51">
        <v>2179.6999999999998</v>
      </c>
      <c r="J155" s="51">
        <v>960</v>
      </c>
      <c r="K155" s="354">
        <v>76</v>
      </c>
      <c r="L155" s="10" t="s">
        <v>1036</v>
      </c>
      <c r="M155" s="282">
        <v>176926</v>
      </c>
      <c r="N155" s="51">
        <v>0</v>
      </c>
      <c r="O155" s="51">
        <f t="shared" si="73"/>
        <v>68138.820000000007</v>
      </c>
      <c r="P155" s="282">
        <v>0</v>
      </c>
      <c r="Q155" s="51">
        <v>108787.18</v>
      </c>
      <c r="R155" s="51">
        <v>0</v>
      </c>
      <c r="S155" s="616">
        <v>81.17</v>
      </c>
      <c r="T155" s="616">
        <v>81.17</v>
      </c>
      <c r="U155" s="192">
        <v>44196</v>
      </c>
    </row>
    <row r="156" spans="1:21" ht="25.5" x14ac:dyDescent="0.2">
      <c r="A156" s="442" t="s">
        <v>214</v>
      </c>
      <c r="B156" s="205" t="s">
        <v>1037</v>
      </c>
      <c r="C156" s="56" t="s">
        <v>40</v>
      </c>
      <c r="D156" s="56">
        <v>1970</v>
      </c>
      <c r="E156" s="56">
        <v>1970</v>
      </c>
      <c r="F156" s="195" t="s">
        <v>68</v>
      </c>
      <c r="G156" s="56">
        <v>4</v>
      </c>
      <c r="H156" s="51">
        <v>2179.6999999999998</v>
      </c>
      <c r="I156" s="51">
        <v>2179.6999999999998</v>
      </c>
      <c r="J156" s="51">
        <v>960</v>
      </c>
      <c r="K156" s="354">
        <v>76</v>
      </c>
      <c r="L156" s="10" t="s">
        <v>1026</v>
      </c>
      <c r="M156" s="282">
        <v>235887</v>
      </c>
      <c r="N156" s="51">
        <v>0</v>
      </c>
      <c r="O156" s="111">
        <f t="shared" si="73"/>
        <v>90846.239999999991</v>
      </c>
      <c r="P156" s="282">
        <v>0</v>
      </c>
      <c r="Q156" s="51">
        <v>145040.76</v>
      </c>
      <c r="R156" s="51">
        <v>0</v>
      </c>
      <c r="S156" s="616">
        <v>108.22</v>
      </c>
      <c r="T156" s="616">
        <v>108.22</v>
      </c>
      <c r="U156" s="192">
        <v>44196</v>
      </c>
    </row>
    <row r="157" spans="1:21" ht="13.5" thickBot="1" x14ac:dyDescent="0.25">
      <c r="A157" s="674"/>
      <c r="B157" s="701" t="s">
        <v>31</v>
      </c>
      <c r="C157" s="180" t="s">
        <v>18</v>
      </c>
      <c r="D157" s="180" t="s">
        <v>18</v>
      </c>
      <c r="E157" s="180" t="s">
        <v>18</v>
      </c>
      <c r="F157" s="180" t="s">
        <v>18</v>
      </c>
      <c r="G157" s="180" t="s">
        <v>18</v>
      </c>
      <c r="H157" s="618">
        <v>2179.6999999999998</v>
      </c>
      <c r="I157" s="618">
        <v>2179.6999999999998</v>
      </c>
      <c r="J157" s="618">
        <v>960</v>
      </c>
      <c r="K157" s="619">
        <v>76</v>
      </c>
      <c r="L157" s="634" t="s">
        <v>18</v>
      </c>
      <c r="M157" s="690">
        <f>SUM(M153:M156)</f>
        <v>822684</v>
      </c>
      <c r="N157" s="690">
        <f t="shared" ref="N157:Q157" si="75">SUM(N153:N156)</f>
        <v>0</v>
      </c>
      <c r="O157" s="690">
        <f t="shared" si="75"/>
        <v>316837.08</v>
      </c>
      <c r="P157" s="690">
        <f t="shared" si="75"/>
        <v>0</v>
      </c>
      <c r="Q157" s="690">
        <f t="shared" si="75"/>
        <v>505846.92</v>
      </c>
      <c r="R157" s="618">
        <v>0</v>
      </c>
      <c r="S157" s="618" t="s">
        <v>18</v>
      </c>
      <c r="T157" s="618" t="s">
        <v>18</v>
      </c>
      <c r="U157" s="647" t="s">
        <v>18</v>
      </c>
    </row>
    <row r="158" spans="1:21" ht="25.5" x14ac:dyDescent="0.2">
      <c r="A158" s="648" t="s">
        <v>215</v>
      </c>
      <c r="B158" s="649" t="s">
        <v>1040</v>
      </c>
      <c r="C158" s="623" t="s">
        <v>40</v>
      </c>
      <c r="D158" s="624">
        <v>1973</v>
      </c>
      <c r="E158" s="624">
        <v>1973</v>
      </c>
      <c r="F158" s="625" t="s">
        <v>54</v>
      </c>
      <c r="G158" s="623">
        <v>4</v>
      </c>
      <c r="H158" s="650">
        <v>2340.4</v>
      </c>
      <c r="I158" s="650">
        <v>2247</v>
      </c>
      <c r="J158" s="611">
        <v>552</v>
      </c>
      <c r="K158" s="628">
        <v>144</v>
      </c>
      <c r="L158" s="10" t="s">
        <v>1026</v>
      </c>
      <c r="M158" s="889">
        <v>219530</v>
      </c>
      <c r="N158" s="611">
        <v>0</v>
      </c>
      <c r="O158" s="630">
        <f>M158-Q158</f>
        <v>84546.739999999991</v>
      </c>
      <c r="P158" s="691">
        <v>0</v>
      </c>
      <c r="Q158" s="630">
        <v>134983.26</v>
      </c>
      <c r="R158" s="630">
        <v>0</v>
      </c>
      <c r="S158" s="641">
        <v>93.800205093146474</v>
      </c>
      <c r="T158" s="629">
        <v>93.8</v>
      </c>
      <c r="U158" s="631">
        <v>44196</v>
      </c>
    </row>
    <row r="159" spans="1:21" ht="13.5" thickBot="1" x14ac:dyDescent="0.25">
      <c r="A159" s="696"/>
      <c r="B159" s="651" t="s">
        <v>31</v>
      </c>
      <c r="C159" s="180" t="s">
        <v>18</v>
      </c>
      <c r="D159" s="180" t="s">
        <v>18</v>
      </c>
      <c r="E159" s="180" t="s">
        <v>18</v>
      </c>
      <c r="F159" s="180" t="s">
        <v>18</v>
      </c>
      <c r="G159" s="180" t="s">
        <v>18</v>
      </c>
      <c r="H159" s="618">
        <v>2340.4</v>
      </c>
      <c r="I159" s="618">
        <v>2247</v>
      </c>
      <c r="J159" s="618">
        <v>552</v>
      </c>
      <c r="K159" s="619">
        <v>144</v>
      </c>
      <c r="L159" s="634" t="s">
        <v>18</v>
      </c>
      <c r="M159" s="690">
        <f>SUM(M158:M158)</f>
        <v>219530</v>
      </c>
      <c r="N159" s="690">
        <f t="shared" ref="N159:R159" si="76">SUM(N158:N158)</f>
        <v>0</v>
      </c>
      <c r="O159" s="690">
        <f t="shared" si="76"/>
        <v>84546.739999999991</v>
      </c>
      <c r="P159" s="690">
        <f t="shared" si="76"/>
        <v>0</v>
      </c>
      <c r="Q159" s="690">
        <f t="shared" si="76"/>
        <v>134983.26</v>
      </c>
      <c r="R159" s="690">
        <f t="shared" si="76"/>
        <v>0</v>
      </c>
      <c r="S159" s="618" t="s">
        <v>18</v>
      </c>
      <c r="T159" s="618" t="s">
        <v>18</v>
      </c>
      <c r="U159" s="647" t="s">
        <v>18</v>
      </c>
    </row>
    <row r="160" spans="1:21" x14ac:dyDescent="0.2">
      <c r="A160" s="275" t="s">
        <v>216</v>
      </c>
      <c r="B160" s="685" t="s">
        <v>352</v>
      </c>
      <c r="C160" s="623" t="s">
        <v>40</v>
      </c>
      <c r="D160" s="624">
        <v>1992</v>
      </c>
      <c r="E160" s="624">
        <v>1992</v>
      </c>
      <c r="F160" s="625" t="s">
        <v>63</v>
      </c>
      <c r="G160" s="623">
        <v>5</v>
      </c>
      <c r="H160" s="642">
        <v>5004.7</v>
      </c>
      <c r="I160" s="642">
        <v>4839</v>
      </c>
      <c r="J160" s="611">
        <v>1849</v>
      </c>
      <c r="K160" s="628">
        <v>153</v>
      </c>
      <c r="L160" s="882" t="s">
        <v>1034</v>
      </c>
      <c r="M160" s="889">
        <v>148339</v>
      </c>
      <c r="N160" s="611">
        <v>0</v>
      </c>
      <c r="O160" s="630">
        <f>M160-Q160</f>
        <v>57129.22</v>
      </c>
      <c r="P160" s="630">
        <v>0</v>
      </c>
      <c r="Q160" s="630">
        <v>91209.78</v>
      </c>
      <c r="R160" s="630">
        <v>0</v>
      </c>
      <c r="S160" s="629">
        <v>29.64</v>
      </c>
      <c r="T160" s="629">
        <v>29.64</v>
      </c>
      <c r="U160" s="631">
        <v>44196</v>
      </c>
    </row>
    <row r="161" spans="1:21" ht="25.5" x14ac:dyDescent="0.2">
      <c r="A161" s="442" t="s">
        <v>216</v>
      </c>
      <c r="B161" s="205" t="s">
        <v>352</v>
      </c>
      <c r="C161" s="56" t="s">
        <v>40</v>
      </c>
      <c r="D161" s="57">
        <v>1992</v>
      </c>
      <c r="E161" s="57">
        <v>1992</v>
      </c>
      <c r="F161" s="195" t="s">
        <v>63</v>
      </c>
      <c r="G161" s="56">
        <v>5</v>
      </c>
      <c r="H161" s="202">
        <v>5004.7</v>
      </c>
      <c r="I161" s="202">
        <v>4839</v>
      </c>
      <c r="J161" s="51">
        <v>1849</v>
      </c>
      <c r="K161" s="354">
        <v>153</v>
      </c>
      <c r="L161" s="10" t="s">
        <v>1026</v>
      </c>
      <c r="M161" s="891">
        <v>282565</v>
      </c>
      <c r="N161" s="151">
        <v>0</v>
      </c>
      <c r="O161" s="51">
        <f>M161-Q161</f>
        <v>108823.16</v>
      </c>
      <c r="P161" s="51">
        <v>0</v>
      </c>
      <c r="Q161" s="51">
        <v>173741.84</v>
      </c>
      <c r="R161" s="51">
        <v>0</v>
      </c>
      <c r="S161" s="616">
        <v>56.46</v>
      </c>
      <c r="T161" s="616">
        <v>56.46</v>
      </c>
      <c r="U161" s="192">
        <v>44196</v>
      </c>
    </row>
    <row r="162" spans="1:21" ht="13.5" thickBot="1" x14ac:dyDescent="0.25">
      <c r="A162" s="436"/>
      <c r="B162" s="703" t="s">
        <v>31</v>
      </c>
      <c r="C162" s="480" t="s">
        <v>18</v>
      </c>
      <c r="D162" s="480" t="s">
        <v>18</v>
      </c>
      <c r="E162" s="480" t="s">
        <v>18</v>
      </c>
      <c r="F162" s="480" t="s">
        <v>18</v>
      </c>
      <c r="G162" s="480" t="s">
        <v>18</v>
      </c>
      <c r="H162" s="484">
        <v>5004.7</v>
      </c>
      <c r="I162" s="484">
        <v>4839</v>
      </c>
      <c r="J162" s="484">
        <v>1849</v>
      </c>
      <c r="K162" s="637">
        <v>153</v>
      </c>
      <c r="L162" s="638" t="s">
        <v>18</v>
      </c>
      <c r="M162" s="286">
        <f>SUM(M160:M161)</f>
        <v>430904</v>
      </c>
      <c r="N162" s="286">
        <f t="shared" ref="N162:Q162" si="77">SUM(N160:N161)</f>
        <v>0</v>
      </c>
      <c r="O162" s="286">
        <f t="shared" si="77"/>
        <v>165952.38</v>
      </c>
      <c r="P162" s="286">
        <f t="shared" si="77"/>
        <v>0</v>
      </c>
      <c r="Q162" s="286">
        <f t="shared" si="77"/>
        <v>264951.62</v>
      </c>
      <c r="R162" s="484">
        <v>0</v>
      </c>
      <c r="S162" s="484" t="s">
        <v>18</v>
      </c>
      <c r="T162" s="484" t="s">
        <v>18</v>
      </c>
      <c r="U162" s="643" t="s">
        <v>18</v>
      </c>
    </row>
    <row r="163" spans="1:21" x14ac:dyDescent="0.2">
      <c r="A163" s="442" t="s">
        <v>217</v>
      </c>
      <c r="B163" s="685" t="s">
        <v>66</v>
      </c>
      <c r="C163" s="623" t="s">
        <v>40</v>
      </c>
      <c r="D163" s="624">
        <v>1989</v>
      </c>
      <c r="E163" s="624">
        <v>1989</v>
      </c>
      <c r="F163" s="625" t="s">
        <v>54</v>
      </c>
      <c r="G163" s="623">
        <v>4</v>
      </c>
      <c r="H163" s="642">
        <v>3348.4</v>
      </c>
      <c r="I163" s="642">
        <v>2981</v>
      </c>
      <c r="J163" s="652">
        <v>1000</v>
      </c>
      <c r="K163" s="628">
        <v>121</v>
      </c>
      <c r="L163" s="882" t="s">
        <v>1034</v>
      </c>
      <c r="M163" s="889">
        <v>91916</v>
      </c>
      <c r="N163" s="611">
        <v>0</v>
      </c>
      <c r="O163" s="630">
        <f>M163-Q163</f>
        <v>35399.25</v>
      </c>
      <c r="P163" s="630">
        <v>0</v>
      </c>
      <c r="Q163" s="630">
        <v>56516.75</v>
      </c>
      <c r="R163" s="630">
        <v>0</v>
      </c>
      <c r="S163" s="630">
        <f>M163/H163</f>
        <v>27.45072273324573</v>
      </c>
      <c r="T163" s="611">
        <v>49.25</v>
      </c>
      <c r="U163" s="653">
        <v>44196</v>
      </c>
    </row>
    <row r="164" spans="1:21" x14ac:dyDescent="0.2">
      <c r="A164" s="442" t="s">
        <v>217</v>
      </c>
      <c r="B164" s="205" t="s">
        <v>66</v>
      </c>
      <c r="C164" s="56" t="s">
        <v>40</v>
      </c>
      <c r="D164" s="57">
        <v>1989</v>
      </c>
      <c r="E164" s="57">
        <v>1989</v>
      </c>
      <c r="F164" s="195" t="s">
        <v>54</v>
      </c>
      <c r="G164" s="56">
        <v>4</v>
      </c>
      <c r="H164" s="202">
        <v>3348.4</v>
      </c>
      <c r="I164" s="202">
        <v>2981</v>
      </c>
      <c r="J164" s="654">
        <v>1000</v>
      </c>
      <c r="K164" s="354">
        <v>121</v>
      </c>
      <c r="L164" s="2" t="s">
        <v>55</v>
      </c>
      <c r="M164" s="282">
        <v>6742120</v>
      </c>
      <c r="N164" s="51">
        <v>0</v>
      </c>
      <c r="O164" s="51">
        <f>M164-Q164</f>
        <v>2596566.46</v>
      </c>
      <c r="P164" s="51">
        <v>0</v>
      </c>
      <c r="Q164" s="51">
        <v>4145553.54</v>
      </c>
      <c r="R164" s="51">
        <v>0</v>
      </c>
      <c r="S164" s="51">
        <v>6742.12</v>
      </c>
      <c r="T164" s="51">
        <v>7521.62</v>
      </c>
      <c r="U164" s="421">
        <v>44196</v>
      </c>
    </row>
    <row r="165" spans="1:21" ht="13.5" thickBot="1" x14ac:dyDescent="0.25">
      <c r="A165" s="436"/>
      <c r="B165" s="646" t="s">
        <v>31</v>
      </c>
      <c r="C165" s="180" t="s">
        <v>18</v>
      </c>
      <c r="D165" s="180" t="s">
        <v>18</v>
      </c>
      <c r="E165" s="180" t="s">
        <v>18</v>
      </c>
      <c r="F165" s="180" t="s">
        <v>18</v>
      </c>
      <c r="G165" s="180" t="s">
        <v>18</v>
      </c>
      <c r="H165" s="618">
        <v>3348.4</v>
      </c>
      <c r="I165" s="618">
        <v>2981</v>
      </c>
      <c r="J165" s="618">
        <v>1000</v>
      </c>
      <c r="K165" s="619">
        <v>121</v>
      </c>
      <c r="L165" s="634" t="s">
        <v>18</v>
      </c>
      <c r="M165" s="690">
        <f>SUM(M163:M164)</f>
        <v>6834036</v>
      </c>
      <c r="N165" s="690">
        <f t="shared" ref="N165:R165" si="78">SUM(N163:N164)</f>
        <v>0</v>
      </c>
      <c r="O165" s="690">
        <f t="shared" si="78"/>
        <v>2631965.71</v>
      </c>
      <c r="P165" s="690">
        <f t="shared" si="78"/>
        <v>0</v>
      </c>
      <c r="Q165" s="690">
        <f t="shared" si="78"/>
        <v>4202070.29</v>
      </c>
      <c r="R165" s="690">
        <f t="shared" si="78"/>
        <v>0</v>
      </c>
      <c r="S165" s="618" t="s">
        <v>18</v>
      </c>
      <c r="T165" s="618" t="s">
        <v>18</v>
      </c>
      <c r="U165" s="647" t="s">
        <v>18</v>
      </c>
    </row>
    <row r="166" spans="1:21" ht="26.25" thickBot="1" x14ac:dyDescent="0.25">
      <c r="A166" s="442" t="s">
        <v>359</v>
      </c>
      <c r="B166" s="704" t="s">
        <v>1041</v>
      </c>
      <c r="C166" s="623" t="s">
        <v>40</v>
      </c>
      <c r="D166" s="624">
        <v>1989</v>
      </c>
      <c r="E166" s="624">
        <v>1989</v>
      </c>
      <c r="F166" s="625" t="s">
        <v>63</v>
      </c>
      <c r="G166" s="623">
        <v>5</v>
      </c>
      <c r="H166" s="655">
        <v>1538.9</v>
      </c>
      <c r="I166" s="655">
        <v>1311.7</v>
      </c>
      <c r="J166" s="611">
        <v>385.6</v>
      </c>
      <c r="K166" s="628">
        <v>63</v>
      </c>
      <c r="L166" s="10" t="s">
        <v>1024</v>
      </c>
      <c r="M166" s="889">
        <v>65172</v>
      </c>
      <c r="N166" s="611">
        <v>0</v>
      </c>
      <c r="O166" s="51">
        <f>M166-Q166</f>
        <v>25099.440000000002</v>
      </c>
      <c r="P166" s="630">
        <v>0</v>
      </c>
      <c r="Q166" s="630">
        <v>40072.559999999998</v>
      </c>
      <c r="R166" s="630">
        <v>0</v>
      </c>
      <c r="S166" s="630">
        <v>42.35</v>
      </c>
      <c r="T166" s="630">
        <v>42.35</v>
      </c>
      <c r="U166" s="656">
        <v>44196</v>
      </c>
    </row>
    <row r="167" spans="1:21" x14ac:dyDescent="0.2">
      <c r="A167" s="442" t="s">
        <v>359</v>
      </c>
      <c r="B167" s="704" t="s">
        <v>1041</v>
      </c>
      <c r="C167" s="56" t="s">
        <v>40</v>
      </c>
      <c r="D167" s="57">
        <v>1989</v>
      </c>
      <c r="E167" s="57">
        <v>1989</v>
      </c>
      <c r="F167" s="195" t="s">
        <v>63</v>
      </c>
      <c r="G167" s="56">
        <v>5</v>
      </c>
      <c r="H167" s="287">
        <v>1538.9</v>
      </c>
      <c r="I167" s="287">
        <v>1311.7</v>
      </c>
      <c r="J167" s="51">
        <v>385.6</v>
      </c>
      <c r="K167" s="354">
        <v>63</v>
      </c>
      <c r="L167" s="10" t="s">
        <v>1036</v>
      </c>
      <c r="M167" s="282">
        <v>65172</v>
      </c>
      <c r="N167" s="51">
        <v>0</v>
      </c>
      <c r="O167" s="51">
        <f>M167-Q167</f>
        <v>25099.440000000002</v>
      </c>
      <c r="P167" s="51">
        <v>0</v>
      </c>
      <c r="Q167" s="51">
        <v>40072.559999999998</v>
      </c>
      <c r="R167" s="51">
        <v>0</v>
      </c>
      <c r="S167" s="51">
        <v>42.35</v>
      </c>
      <c r="T167" s="51">
        <v>42.35</v>
      </c>
      <c r="U167" s="421">
        <v>44196</v>
      </c>
    </row>
    <row r="168" spans="1:21" ht="13.5" thickBot="1" x14ac:dyDescent="0.25">
      <c r="A168" s="657"/>
      <c r="B168" s="646" t="s">
        <v>31</v>
      </c>
      <c r="C168" s="180" t="s">
        <v>18</v>
      </c>
      <c r="D168" s="180" t="s">
        <v>18</v>
      </c>
      <c r="E168" s="180" t="s">
        <v>18</v>
      </c>
      <c r="F168" s="180" t="s">
        <v>18</v>
      </c>
      <c r="G168" s="180" t="s">
        <v>18</v>
      </c>
      <c r="H168" s="618">
        <f>H167</f>
        <v>1538.9</v>
      </c>
      <c r="I168" s="618">
        <f>I167</f>
        <v>1311.7</v>
      </c>
      <c r="J168" s="618">
        <f>J167</f>
        <v>385.6</v>
      </c>
      <c r="K168" s="619">
        <f>K167</f>
        <v>63</v>
      </c>
      <c r="L168" s="634" t="s">
        <v>18</v>
      </c>
      <c r="M168" s="690">
        <f>SUM(M166:M167)</f>
        <v>130344</v>
      </c>
      <c r="N168" s="690">
        <f t="shared" ref="N168:R168" si="79">SUM(N166:N167)</f>
        <v>0</v>
      </c>
      <c r="O168" s="690">
        <f t="shared" si="79"/>
        <v>50198.880000000005</v>
      </c>
      <c r="P168" s="690">
        <f t="shared" si="79"/>
        <v>0</v>
      </c>
      <c r="Q168" s="690">
        <f t="shared" si="79"/>
        <v>80145.119999999995</v>
      </c>
      <c r="R168" s="690">
        <f t="shared" si="79"/>
        <v>0</v>
      </c>
      <c r="S168" s="618" t="s">
        <v>18</v>
      </c>
      <c r="T168" s="618" t="s">
        <v>18</v>
      </c>
      <c r="U168" s="647" t="s">
        <v>18</v>
      </c>
    </row>
    <row r="169" spans="1:21" x14ac:dyDescent="0.2">
      <c r="A169" s="436" t="s">
        <v>360</v>
      </c>
      <c r="B169" s="491" t="s">
        <v>1042</v>
      </c>
      <c r="C169" s="160" t="s">
        <v>40</v>
      </c>
      <c r="D169" s="160">
        <v>1990</v>
      </c>
      <c r="E169" s="160">
        <v>1990</v>
      </c>
      <c r="F169" s="187" t="s">
        <v>68</v>
      </c>
      <c r="G169" s="160">
        <v>4</v>
      </c>
      <c r="H169" s="199">
        <v>854.1</v>
      </c>
      <c r="I169" s="199">
        <v>624</v>
      </c>
      <c r="J169" s="658">
        <v>280</v>
      </c>
      <c r="K169" s="351">
        <v>19</v>
      </c>
      <c r="L169" s="883" t="s">
        <v>1043</v>
      </c>
      <c r="M169" s="890">
        <v>138655</v>
      </c>
      <c r="N169" s="111">
        <v>0</v>
      </c>
      <c r="O169" s="111">
        <f>M169-Q169</f>
        <v>53399.66</v>
      </c>
      <c r="P169" s="111">
        <v>0</v>
      </c>
      <c r="Q169" s="111">
        <v>85255.34</v>
      </c>
      <c r="R169" s="111">
        <v>0</v>
      </c>
      <c r="S169" s="632">
        <v>162.34</v>
      </c>
      <c r="T169" s="632">
        <v>162.34</v>
      </c>
      <c r="U169" s="659">
        <v>44196</v>
      </c>
    </row>
    <row r="170" spans="1:21" x14ac:dyDescent="0.2">
      <c r="A170" s="436" t="s">
        <v>360</v>
      </c>
      <c r="B170" s="491" t="s">
        <v>1042</v>
      </c>
      <c r="C170" s="56" t="s">
        <v>40</v>
      </c>
      <c r="D170" s="56">
        <v>1990</v>
      </c>
      <c r="E170" s="56">
        <v>1990</v>
      </c>
      <c r="F170" s="195" t="s">
        <v>68</v>
      </c>
      <c r="G170" s="56">
        <v>4</v>
      </c>
      <c r="H170" s="200">
        <v>854.1</v>
      </c>
      <c r="I170" s="200">
        <v>624</v>
      </c>
      <c r="J170" s="654">
        <v>280</v>
      </c>
      <c r="K170" s="354">
        <v>19</v>
      </c>
      <c r="L170" s="2" t="s">
        <v>349</v>
      </c>
      <c r="M170" s="282">
        <v>3020157</v>
      </c>
      <c r="N170" s="51">
        <v>0</v>
      </c>
      <c r="O170" s="111">
        <f>M170-Q170</f>
        <v>1163141.32</v>
      </c>
      <c r="P170" s="51">
        <v>0</v>
      </c>
      <c r="Q170" s="51">
        <v>1857015.68</v>
      </c>
      <c r="R170" s="51">
        <v>0</v>
      </c>
      <c r="S170" s="616">
        <v>3536.07</v>
      </c>
      <c r="T170" s="616">
        <v>3536.07</v>
      </c>
      <c r="U170" s="660">
        <v>44196</v>
      </c>
    </row>
    <row r="171" spans="1:21" ht="13.5" thickBot="1" x14ac:dyDescent="0.25">
      <c r="A171" s="657"/>
      <c r="B171" s="646" t="s">
        <v>31</v>
      </c>
      <c r="C171" s="180" t="s">
        <v>18</v>
      </c>
      <c r="D171" s="180" t="s">
        <v>18</v>
      </c>
      <c r="E171" s="180" t="s">
        <v>18</v>
      </c>
      <c r="F171" s="180" t="s">
        <v>18</v>
      </c>
      <c r="G171" s="180" t="s">
        <v>18</v>
      </c>
      <c r="H171" s="618">
        <f>H170</f>
        <v>854.1</v>
      </c>
      <c r="I171" s="618">
        <f>I170</f>
        <v>624</v>
      </c>
      <c r="J171" s="661">
        <f>J170</f>
        <v>280</v>
      </c>
      <c r="K171" s="619">
        <v>19</v>
      </c>
      <c r="L171" s="634" t="s">
        <v>18</v>
      </c>
      <c r="M171" s="690">
        <f>SUM(M169:M170)</f>
        <v>3158812</v>
      </c>
      <c r="N171" s="690">
        <f t="shared" ref="N171:R171" si="80">SUM(N169:N170)</f>
        <v>0</v>
      </c>
      <c r="O171" s="690">
        <f t="shared" si="80"/>
        <v>1216540.98</v>
      </c>
      <c r="P171" s="690">
        <f t="shared" si="80"/>
        <v>0</v>
      </c>
      <c r="Q171" s="690">
        <f t="shared" si="80"/>
        <v>1942271.02</v>
      </c>
      <c r="R171" s="690">
        <f t="shared" si="80"/>
        <v>0</v>
      </c>
      <c r="S171" s="618" t="s">
        <v>18</v>
      </c>
      <c r="T171" s="618" t="s">
        <v>18</v>
      </c>
      <c r="U171" s="622" t="s">
        <v>18</v>
      </c>
    </row>
    <row r="172" spans="1:21" x14ac:dyDescent="0.2">
      <c r="A172" s="275" t="s">
        <v>361</v>
      </c>
      <c r="B172" s="686" t="s">
        <v>1044</v>
      </c>
      <c r="C172" s="56" t="s">
        <v>40</v>
      </c>
      <c r="D172" s="57">
        <v>1955</v>
      </c>
      <c r="E172" s="57">
        <v>1955</v>
      </c>
      <c r="F172" s="195" t="s">
        <v>91</v>
      </c>
      <c r="G172" s="56">
        <v>3</v>
      </c>
      <c r="H172" s="305">
        <v>1003.1</v>
      </c>
      <c r="I172" s="305">
        <v>922.4</v>
      </c>
      <c r="J172" s="51">
        <v>576</v>
      </c>
      <c r="K172" s="354">
        <v>38</v>
      </c>
      <c r="L172" s="10" t="s">
        <v>1028</v>
      </c>
      <c r="M172" s="282">
        <v>414689</v>
      </c>
      <c r="N172" s="51">
        <v>0</v>
      </c>
      <c r="O172" s="111">
        <f>M172-Q172</f>
        <v>159707.56</v>
      </c>
      <c r="P172" s="51">
        <v>0</v>
      </c>
      <c r="Q172" s="111">
        <v>254981.44</v>
      </c>
      <c r="R172" s="51">
        <v>0</v>
      </c>
      <c r="S172" s="616">
        <v>919.23026886383354</v>
      </c>
      <c r="T172" s="616">
        <v>919.23</v>
      </c>
      <c r="U172" s="660">
        <v>44196</v>
      </c>
    </row>
    <row r="173" spans="1:21" x14ac:dyDescent="0.2">
      <c r="A173" s="442" t="s">
        <v>361</v>
      </c>
      <c r="B173" s="205" t="s">
        <v>1044</v>
      </c>
      <c r="C173" s="56" t="s">
        <v>40</v>
      </c>
      <c r="D173" s="57">
        <v>1955</v>
      </c>
      <c r="E173" s="57">
        <v>1955</v>
      </c>
      <c r="F173" s="195" t="s">
        <v>91</v>
      </c>
      <c r="G173" s="56">
        <v>3</v>
      </c>
      <c r="H173" s="305">
        <v>1003.1</v>
      </c>
      <c r="I173" s="305">
        <v>922.4</v>
      </c>
      <c r="J173" s="51">
        <v>576</v>
      </c>
      <c r="K173" s="354">
        <v>38</v>
      </c>
      <c r="L173" s="10" t="s">
        <v>1029</v>
      </c>
      <c r="M173" s="282">
        <v>495435</v>
      </c>
      <c r="N173" s="51">
        <v>0</v>
      </c>
      <c r="O173" s="111">
        <f t="shared" ref="O173:O176" si="81">M173-Q173</f>
        <v>190804.96000000002</v>
      </c>
      <c r="P173" s="51">
        <v>0</v>
      </c>
      <c r="Q173" s="111">
        <v>304630.03999999998</v>
      </c>
      <c r="R173" s="51">
        <v>0</v>
      </c>
      <c r="S173" s="616">
        <v>400.80984388551605</v>
      </c>
      <c r="T173" s="616">
        <v>400.81</v>
      </c>
      <c r="U173" s="660">
        <v>44196</v>
      </c>
    </row>
    <row r="174" spans="1:21" x14ac:dyDescent="0.2">
      <c r="A174" s="442" t="s">
        <v>361</v>
      </c>
      <c r="B174" s="205" t="s">
        <v>1044</v>
      </c>
      <c r="C174" s="56" t="s">
        <v>40</v>
      </c>
      <c r="D174" s="57">
        <v>1955</v>
      </c>
      <c r="E174" s="57">
        <v>1955</v>
      </c>
      <c r="F174" s="195" t="s">
        <v>91</v>
      </c>
      <c r="G174" s="56">
        <v>3</v>
      </c>
      <c r="H174" s="305">
        <v>1003.1</v>
      </c>
      <c r="I174" s="305">
        <v>922.4</v>
      </c>
      <c r="J174" s="51">
        <v>576</v>
      </c>
      <c r="K174" s="354">
        <v>38</v>
      </c>
      <c r="L174" s="10" t="s">
        <v>56</v>
      </c>
      <c r="M174" s="282">
        <v>2339547</v>
      </c>
      <c r="N174" s="51">
        <v>0</v>
      </c>
      <c r="O174" s="111">
        <f t="shared" si="81"/>
        <v>901020.6399999999</v>
      </c>
      <c r="P174" s="51">
        <v>0</v>
      </c>
      <c r="Q174" s="111">
        <v>1438526.36</v>
      </c>
      <c r="R174" s="51">
        <v>0</v>
      </c>
      <c r="S174" s="616">
        <f>M174/H174</f>
        <v>2332.3168178646197</v>
      </c>
      <c r="T174" s="616">
        <v>307.27999999999997</v>
      </c>
      <c r="U174" s="660">
        <v>44196</v>
      </c>
    </row>
    <row r="175" spans="1:21" ht="25.5" x14ac:dyDescent="0.2">
      <c r="A175" s="442" t="s">
        <v>361</v>
      </c>
      <c r="B175" s="205" t="s">
        <v>1044</v>
      </c>
      <c r="C175" s="56" t="s">
        <v>40</v>
      </c>
      <c r="D175" s="57">
        <v>1955</v>
      </c>
      <c r="E175" s="57">
        <v>1955</v>
      </c>
      <c r="F175" s="195" t="s">
        <v>91</v>
      </c>
      <c r="G175" s="56">
        <v>3</v>
      </c>
      <c r="H175" s="305">
        <v>1003.1</v>
      </c>
      <c r="I175" s="305">
        <v>922.4</v>
      </c>
      <c r="J175" s="51">
        <v>576</v>
      </c>
      <c r="K175" s="354">
        <v>38</v>
      </c>
      <c r="L175" s="10" t="s">
        <v>1026</v>
      </c>
      <c r="M175" s="282">
        <v>73788</v>
      </c>
      <c r="N175" s="51">
        <v>0</v>
      </c>
      <c r="O175" s="111">
        <f t="shared" si="81"/>
        <v>28417.690000000002</v>
      </c>
      <c r="P175" s="51">
        <v>0</v>
      </c>
      <c r="Q175" s="111">
        <v>45370.31</v>
      </c>
      <c r="R175" s="51">
        <v>0</v>
      </c>
      <c r="S175" s="616">
        <v>73.559964111255113</v>
      </c>
      <c r="T175" s="616">
        <v>73.56</v>
      </c>
      <c r="U175" s="660">
        <v>44196</v>
      </c>
    </row>
    <row r="176" spans="1:21" x14ac:dyDescent="0.2">
      <c r="A176" s="442" t="s">
        <v>361</v>
      </c>
      <c r="B176" s="205" t="s">
        <v>1044</v>
      </c>
      <c r="C176" s="56" t="s">
        <v>40</v>
      </c>
      <c r="D176" s="57">
        <v>1955</v>
      </c>
      <c r="E176" s="57">
        <v>1955</v>
      </c>
      <c r="F176" s="195" t="s">
        <v>91</v>
      </c>
      <c r="G176" s="56">
        <v>3</v>
      </c>
      <c r="H176" s="305">
        <v>1003.1</v>
      </c>
      <c r="I176" s="305">
        <v>922.4</v>
      </c>
      <c r="J176" s="51">
        <v>576</v>
      </c>
      <c r="K176" s="354">
        <v>38</v>
      </c>
      <c r="L176" s="10" t="s">
        <v>1030</v>
      </c>
      <c r="M176" s="282">
        <v>645735</v>
      </c>
      <c r="N176" s="51">
        <v>0</v>
      </c>
      <c r="O176" s="111">
        <f t="shared" si="81"/>
        <v>248689.40999999997</v>
      </c>
      <c r="P176" s="51">
        <v>0</v>
      </c>
      <c r="Q176" s="111">
        <v>397045.59</v>
      </c>
      <c r="R176" s="51">
        <v>0</v>
      </c>
      <c r="S176" s="616">
        <f>M176/H176</f>
        <v>643.73940783570924</v>
      </c>
      <c r="T176" s="616">
        <v>685.39</v>
      </c>
      <c r="U176" s="660">
        <v>44196</v>
      </c>
    </row>
    <row r="177" spans="1:21" ht="13.5" thickBot="1" x14ac:dyDescent="0.25">
      <c r="A177" s="674"/>
      <c r="B177" s="633" t="s">
        <v>31</v>
      </c>
      <c r="C177" s="180" t="s">
        <v>18</v>
      </c>
      <c r="D177" s="180" t="s">
        <v>18</v>
      </c>
      <c r="E177" s="180" t="s">
        <v>18</v>
      </c>
      <c r="F177" s="180" t="s">
        <v>18</v>
      </c>
      <c r="G177" s="180" t="s">
        <v>18</v>
      </c>
      <c r="H177" s="618">
        <v>1003.1</v>
      </c>
      <c r="I177" s="618">
        <v>922.4</v>
      </c>
      <c r="J177" s="618">
        <v>576</v>
      </c>
      <c r="K177" s="619">
        <v>38</v>
      </c>
      <c r="L177" s="634" t="s">
        <v>18</v>
      </c>
      <c r="M177" s="690">
        <f>SUM(M172:M176)</f>
        <v>3969194</v>
      </c>
      <c r="N177" s="690">
        <f t="shared" ref="N177:R177" si="82">SUM(N172:N176)</f>
        <v>0</v>
      </c>
      <c r="O177" s="690">
        <f t="shared" si="82"/>
        <v>1528640.2599999998</v>
      </c>
      <c r="P177" s="690">
        <f t="shared" si="82"/>
        <v>0</v>
      </c>
      <c r="Q177" s="690">
        <f t="shared" si="82"/>
        <v>2440553.7400000002</v>
      </c>
      <c r="R177" s="690">
        <f t="shared" si="82"/>
        <v>0</v>
      </c>
      <c r="S177" s="618" t="s">
        <v>18</v>
      </c>
      <c r="T177" s="618" t="s">
        <v>18</v>
      </c>
      <c r="U177" s="622" t="s">
        <v>18</v>
      </c>
    </row>
    <row r="178" spans="1:21" x14ac:dyDescent="0.2">
      <c r="A178" s="275" t="s">
        <v>362</v>
      </c>
      <c r="B178" s="683" t="s">
        <v>70</v>
      </c>
      <c r="C178" s="160" t="s">
        <v>40</v>
      </c>
      <c r="D178" s="160">
        <v>1990</v>
      </c>
      <c r="E178" s="160">
        <v>1990</v>
      </c>
      <c r="F178" s="187" t="s">
        <v>54</v>
      </c>
      <c r="G178" s="160">
        <v>4</v>
      </c>
      <c r="H178" s="199">
        <v>3627.4</v>
      </c>
      <c r="I178" s="199">
        <v>3265</v>
      </c>
      <c r="J178" s="658">
        <v>1252</v>
      </c>
      <c r="K178" s="351">
        <v>92</v>
      </c>
      <c r="L178" s="884" t="s">
        <v>55</v>
      </c>
      <c r="M178" s="890">
        <v>7330406</v>
      </c>
      <c r="N178" s="111">
        <v>0</v>
      </c>
      <c r="O178" s="111">
        <f>M178-Q178</f>
        <v>2823130.76</v>
      </c>
      <c r="P178" s="111">
        <v>0</v>
      </c>
      <c r="Q178" s="111">
        <v>4507275.24</v>
      </c>
      <c r="R178" s="111">
        <v>0</v>
      </c>
      <c r="S178" s="632">
        <f>M178/J178</f>
        <v>5854.9568690095848</v>
      </c>
      <c r="T178" s="632">
        <v>7521.62</v>
      </c>
      <c r="U178" s="659">
        <v>44196</v>
      </c>
    </row>
    <row r="179" spans="1:21" ht="25.5" x14ac:dyDescent="0.2">
      <c r="A179" s="442" t="s">
        <v>362</v>
      </c>
      <c r="B179" s="190" t="s">
        <v>70</v>
      </c>
      <c r="C179" s="160" t="s">
        <v>40</v>
      </c>
      <c r="D179" s="160">
        <v>1990</v>
      </c>
      <c r="E179" s="160">
        <v>1990</v>
      </c>
      <c r="F179" s="187" t="s">
        <v>54</v>
      </c>
      <c r="G179" s="160">
        <v>4</v>
      </c>
      <c r="H179" s="199">
        <v>3627.4</v>
      </c>
      <c r="I179" s="199">
        <v>3265</v>
      </c>
      <c r="J179" s="658">
        <v>1252</v>
      </c>
      <c r="K179" s="351">
        <v>92</v>
      </c>
      <c r="L179" s="885" t="s">
        <v>1026</v>
      </c>
      <c r="M179" s="285">
        <v>340250</v>
      </c>
      <c r="N179" s="113">
        <v>0</v>
      </c>
      <c r="O179" s="111">
        <f>M179-Q179</f>
        <v>131039.16</v>
      </c>
      <c r="P179" s="113">
        <v>0</v>
      </c>
      <c r="Q179" s="113">
        <v>209210.84</v>
      </c>
      <c r="R179" s="113">
        <v>0</v>
      </c>
      <c r="S179" s="632">
        <f>M179/H179</f>
        <v>93.79996691845399</v>
      </c>
      <c r="T179" s="645">
        <v>93.8</v>
      </c>
      <c r="U179" s="860">
        <v>44196</v>
      </c>
    </row>
    <row r="180" spans="1:21" ht="13.5" thickBot="1" x14ac:dyDescent="0.25">
      <c r="A180" s="436"/>
      <c r="B180" s="703" t="s">
        <v>31</v>
      </c>
      <c r="C180" s="480" t="s">
        <v>18</v>
      </c>
      <c r="D180" s="480" t="s">
        <v>18</v>
      </c>
      <c r="E180" s="480" t="s">
        <v>18</v>
      </c>
      <c r="F180" s="480" t="s">
        <v>18</v>
      </c>
      <c r="G180" s="480" t="s">
        <v>18</v>
      </c>
      <c r="H180" s="484">
        <f>H179</f>
        <v>3627.4</v>
      </c>
      <c r="I180" s="484">
        <f t="shared" ref="I180:J180" si="83">I179</f>
        <v>3265</v>
      </c>
      <c r="J180" s="484">
        <f t="shared" si="83"/>
        <v>1252</v>
      </c>
      <c r="K180" s="637">
        <v>92</v>
      </c>
      <c r="L180" s="638" t="s">
        <v>18</v>
      </c>
      <c r="M180" s="690">
        <f>SUM(M178:M179)</f>
        <v>7670656</v>
      </c>
      <c r="N180" s="690">
        <f t="shared" ref="N180:R180" si="84">SUM(N178:N179)</f>
        <v>0</v>
      </c>
      <c r="O180" s="690">
        <f t="shared" si="84"/>
        <v>2954169.92</v>
      </c>
      <c r="P180" s="690">
        <f t="shared" si="84"/>
        <v>0</v>
      </c>
      <c r="Q180" s="690">
        <f t="shared" si="84"/>
        <v>4716486.08</v>
      </c>
      <c r="R180" s="690">
        <f t="shared" si="84"/>
        <v>0</v>
      </c>
      <c r="S180" s="662" t="s">
        <v>18</v>
      </c>
      <c r="T180" s="662" t="s">
        <v>18</v>
      </c>
      <c r="U180" s="861" t="s">
        <v>18</v>
      </c>
    </row>
    <row r="181" spans="1:21" x14ac:dyDescent="0.2">
      <c r="A181" s="702" t="s">
        <v>363</v>
      </c>
      <c r="B181" s="683" t="s">
        <v>1045</v>
      </c>
      <c r="C181" s="623" t="s">
        <v>40</v>
      </c>
      <c r="D181" s="623">
        <v>1989</v>
      </c>
      <c r="E181" s="623">
        <v>1989</v>
      </c>
      <c r="F181" s="625" t="s">
        <v>63</v>
      </c>
      <c r="G181" s="623">
        <v>5</v>
      </c>
      <c r="H181" s="611">
        <v>3467.5</v>
      </c>
      <c r="I181" s="611">
        <v>2754.4</v>
      </c>
      <c r="J181" s="611">
        <v>760</v>
      </c>
      <c r="K181" s="628">
        <v>92</v>
      </c>
      <c r="L181" s="3" t="s">
        <v>55</v>
      </c>
      <c r="M181" s="611">
        <v>5000783</v>
      </c>
      <c r="N181" s="367">
        <v>0</v>
      </c>
      <c r="O181" s="111">
        <f t="shared" ref="O181:O182" si="85">M181-Q181</f>
        <v>1925932.1099999999</v>
      </c>
      <c r="P181" s="367">
        <v>0</v>
      </c>
      <c r="Q181" s="760">
        <v>3074850.89</v>
      </c>
      <c r="R181" s="367">
        <v>0</v>
      </c>
      <c r="S181" s="612">
        <f>M181/J181</f>
        <v>6579.9776315789477</v>
      </c>
      <c r="T181" s="612">
        <v>4349.58</v>
      </c>
      <c r="U181" s="663">
        <v>44196</v>
      </c>
    </row>
    <row r="182" spans="1:21" ht="25.5" x14ac:dyDescent="0.2">
      <c r="A182" s="442" t="s">
        <v>363</v>
      </c>
      <c r="B182" s="190" t="s">
        <v>1045</v>
      </c>
      <c r="C182" s="56" t="s">
        <v>40</v>
      </c>
      <c r="D182" s="56">
        <v>1989</v>
      </c>
      <c r="E182" s="56">
        <v>1989</v>
      </c>
      <c r="F182" s="195" t="s">
        <v>63</v>
      </c>
      <c r="G182" s="56">
        <v>5</v>
      </c>
      <c r="H182" s="51">
        <v>3467.5</v>
      </c>
      <c r="I182" s="51">
        <v>2754.4</v>
      </c>
      <c r="J182" s="51">
        <v>760</v>
      </c>
      <c r="K182" s="354">
        <v>92</v>
      </c>
      <c r="L182" s="10" t="s">
        <v>1026</v>
      </c>
      <c r="M182" s="51">
        <v>195775</v>
      </c>
      <c r="N182" s="209">
        <v>0</v>
      </c>
      <c r="O182" s="111">
        <f t="shared" si="85"/>
        <v>75398.06</v>
      </c>
      <c r="P182" s="209">
        <v>0</v>
      </c>
      <c r="Q182" s="761">
        <v>120376.94</v>
      </c>
      <c r="R182" s="209">
        <v>0</v>
      </c>
      <c r="S182" s="616">
        <v>56.46</v>
      </c>
      <c r="T182" s="616">
        <v>56.46</v>
      </c>
      <c r="U182" s="664">
        <v>44196</v>
      </c>
    </row>
    <row r="183" spans="1:21" ht="13.5" thickBot="1" x14ac:dyDescent="0.25">
      <c r="A183" s="635"/>
      <c r="B183" s="633" t="s">
        <v>31</v>
      </c>
      <c r="C183" s="180" t="s">
        <v>18</v>
      </c>
      <c r="D183" s="180" t="s">
        <v>18</v>
      </c>
      <c r="E183" s="180" t="s">
        <v>18</v>
      </c>
      <c r="F183" s="180" t="s">
        <v>18</v>
      </c>
      <c r="G183" s="180" t="s">
        <v>18</v>
      </c>
      <c r="H183" s="618">
        <v>3467.5</v>
      </c>
      <c r="I183" s="618">
        <v>2754.4</v>
      </c>
      <c r="J183" s="618">
        <f>J182</f>
        <v>760</v>
      </c>
      <c r="K183" s="619">
        <v>92</v>
      </c>
      <c r="L183" s="634" t="s">
        <v>18</v>
      </c>
      <c r="M183" s="690">
        <f>SUM(M181:M182)</f>
        <v>5196558</v>
      </c>
      <c r="N183" s="690">
        <f t="shared" ref="N183:R183" si="86">SUM(N181:N182)</f>
        <v>0</v>
      </c>
      <c r="O183" s="690">
        <f t="shared" si="86"/>
        <v>2001330.17</v>
      </c>
      <c r="P183" s="690">
        <f t="shared" si="86"/>
        <v>0</v>
      </c>
      <c r="Q183" s="690">
        <f t="shared" si="86"/>
        <v>3195227.83</v>
      </c>
      <c r="R183" s="690">
        <f t="shared" si="86"/>
        <v>0</v>
      </c>
      <c r="S183" s="618" t="s">
        <v>18</v>
      </c>
      <c r="T183" s="618" t="s">
        <v>18</v>
      </c>
      <c r="U183" s="622" t="s">
        <v>18</v>
      </c>
    </row>
    <row r="184" spans="1:21" x14ac:dyDescent="0.2">
      <c r="A184" s="275" t="s">
        <v>469</v>
      </c>
      <c r="B184" s="705" t="s">
        <v>72</v>
      </c>
      <c r="C184" s="623" t="s">
        <v>40</v>
      </c>
      <c r="D184" s="623">
        <v>1972</v>
      </c>
      <c r="E184" s="623">
        <v>1972</v>
      </c>
      <c r="F184" s="625" t="s">
        <v>54</v>
      </c>
      <c r="G184" s="623">
        <v>4</v>
      </c>
      <c r="H184" s="665">
        <v>2565.5</v>
      </c>
      <c r="I184" s="665">
        <v>2248.1999999999998</v>
      </c>
      <c r="J184" s="652">
        <v>864</v>
      </c>
      <c r="K184" s="628">
        <v>98</v>
      </c>
      <c r="L184" s="882" t="s">
        <v>1034</v>
      </c>
      <c r="M184" s="889">
        <v>42552</v>
      </c>
      <c r="N184" s="611">
        <v>0</v>
      </c>
      <c r="O184" s="111">
        <f t="shared" ref="O184:O185" si="87">M184-Q184</f>
        <v>16387.89</v>
      </c>
      <c r="P184" s="611">
        <v>0</v>
      </c>
      <c r="Q184" s="611">
        <v>26164.11</v>
      </c>
      <c r="R184" s="611">
        <v>0</v>
      </c>
      <c r="S184" s="612">
        <f>M184/J184</f>
        <v>49.25</v>
      </c>
      <c r="T184" s="612">
        <v>49.25</v>
      </c>
      <c r="U184" s="666">
        <v>44196</v>
      </c>
    </row>
    <row r="185" spans="1:21" x14ac:dyDescent="0.2">
      <c r="A185" s="436" t="s">
        <v>469</v>
      </c>
      <c r="B185" s="205" t="s">
        <v>72</v>
      </c>
      <c r="C185" s="56" t="s">
        <v>40</v>
      </c>
      <c r="D185" s="56">
        <v>1972</v>
      </c>
      <c r="E185" s="56">
        <v>1972</v>
      </c>
      <c r="F185" s="195" t="s">
        <v>54</v>
      </c>
      <c r="G185" s="56">
        <v>4</v>
      </c>
      <c r="H185" s="200">
        <v>2565.5</v>
      </c>
      <c r="I185" s="200">
        <v>2248.1999999999998</v>
      </c>
      <c r="J185" s="654">
        <v>864</v>
      </c>
      <c r="K185" s="354">
        <v>98</v>
      </c>
      <c r="L185" s="2" t="s">
        <v>55</v>
      </c>
      <c r="M185" s="282">
        <v>5825192</v>
      </c>
      <c r="N185" s="51">
        <v>0</v>
      </c>
      <c r="O185" s="111">
        <f t="shared" si="87"/>
        <v>2243433.5499999998</v>
      </c>
      <c r="P185" s="51">
        <v>0</v>
      </c>
      <c r="Q185" s="51">
        <v>3581758.45</v>
      </c>
      <c r="R185" s="51">
        <v>0</v>
      </c>
      <c r="S185" s="616">
        <f>M185/J185</f>
        <v>6742.1203703703704</v>
      </c>
      <c r="T185" s="616">
        <v>7521.62</v>
      </c>
      <c r="U185" s="660">
        <v>44196</v>
      </c>
    </row>
    <row r="186" spans="1:21" ht="13.5" thickBot="1" x14ac:dyDescent="0.25">
      <c r="A186" s="657"/>
      <c r="B186" s="646" t="s">
        <v>31</v>
      </c>
      <c r="C186" s="180" t="s">
        <v>18</v>
      </c>
      <c r="D186" s="180" t="s">
        <v>18</v>
      </c>
      <c r="E186" s="180" t="s">
        <v>18</v>
      </c>
      <c r="F186" s="180" t="s">
        <v>18</v>
      </c>
      <c r="G186" s="180" t="s">
        <v>18</v>
      </c>
      <c r="H186" s="618">
        <v>2565.5</v>
      </c>
      <c r="I186" s="618">
        <v>2248.1999999999998</v>
      </c>
      <c r="J186" s="661">
        <v>864</v>
      </c>
      <c r="K186" s="619">
        <v>98</v>
      </c>
      <c r="L186" s="634" t="s">
        <v>18</v>
      </c>
      <c r="M186" s="690">
        <f>SUM(M184:M185)</f>
        <v>5867744</v>
      </c>
      <c r="N186" s="690">
        <f t="shared" ref="N186:R186" si="88">SUM(N184:N185)</f>
        <v>0</v>
      </c>
      <c r="O186" s="690">
        <f t="shared" si="88"/>
        <v>2259821.44</v>
      </c>
      <c r="P186" s="690">
        <f t="shared" si="88"/>
        <v>0</v>
      </c>
      <c r="Q186" s="690">
        <f t="shared" si="88"/>
        <v>3607922.56</v>
      </c>
      <c r="R186" s="690">
        <f t="shared" si="88"/>
        <v>0</v>
      </c>
      <c r="S186" s="618" t="s">
        <v>18</v>
      </c>
      <c r="T186" s="618" t="s">
        <v>18</v>
      </c>
      <c r="U186" s="622" t="s">
        <v>18</v>
      </c>
    </row>
    <row r="187" spans="1:21" x14ac:dyDescent="0.2">
      <c r="A187" s="436" t="s">
        <v>470</v>
      </c>
      <c r="B187" s="686" t="s">
        <v>74</v>
      </c>
      <c r="C187" s="160" t="s">
        <v>40</v>
      </c>
      <c r="D187" s="161">
        <v>1967</v>
      </c>
      <c r="E187" s="161">
        <v>1967</v>
      </c>
      <c r="F187" s="187" t="s">
        <v>68</v>
      </c>
      <c r="G187" s="160">
        <v>4</v>
      </c>
      <c r="H187" s="201">
        <v>2635.2</v>
      </c>
      <c r="I187" s="201">
        <v>1950.2</v>
      </c>
      <c r="J187" s="658">
        <v>824.6</v>
      </c>
      <c r="K187" s="351">
        <v>55</v>
      </c>
      <c r="L187" s="883" t="s">
        <v>1034</v>
      </c>
      <c r="M187" s="890">
        <v>88709</v>
      </c>
      <c r="N187" s="111">
        <v>0</v>
      </c>
      <c r="O187" s="111">
        <f>M187-Q187</f>
        <v>34164.15</v>
      </c>
      <c r="P187" s="111">
        <v>0</v>
      </c>
      <c r="Q187" s="111">
        <v>54544.85</v>
      </c>
      <c r="R187" s="111">
        <v>0</v>
      </c>
      <c r="S187" s="632">
        <f>M187/H187</f>
        <v>33.663099574984827</v>
      </c>
      <c r="T187" s="632">
        <v>38.619999999999997</v>
      </c>
      <c r="U187" s="659">
        <v>44196</v>
      </c>
    </row>
    <row r="188" spans="1:21" x14ac:dyDescent="0.2">
      <c r="A188" s="442" t="s">
        <v>470</v>
      </c>
      <c r="B188" s="205" t="s">
        <v>74</v>
      </c>
      <c r="C188" s="56" t="s">
        <v>40</v>
      </c>
      <c r="D188" s="57">
        <v>1967</v>
      </c>
      <c r="E188" s="57">
        <v>1967</v>
      </c>
      <c r="F188" s="195" t="s">
        <v>68</v>
      </c>
      <c r="G188" s="56">
        <v>4</v>
      </c>
      <c r="H188" s="202">
        <v>2635.2</v>
      </c>
      <c r="I188" s="202">
        <v>1950.2</v>
      </c>
      <c r="J188" s="654">
        <v>824.6</v>
      </c>
      <c r="K188" s="354">
        <v>55</v>
      </c>
      <c r="L188" s="104" t="s">
        <v>55</v>
      </c>
      <c r="M188" s="282">
        <v>5340736</v>
      </c>
      <c r="N188" s="51">
        <v>0</v>
      </c>
      <c r="O188" s="111">
        <f t="shared" ref="O188:O192" si="89">M188-Q188</f>
        <v>2056856.8900000001</v>
      </c>
      <c r="P188" s="51">
        <v>0</v>
      </c>
      <c r="Q188" s="51">
        <v>3283879.11</v>
      </c>
      <c r="R188" s="51">
        <v>0</v>
      </c>
      <c r="S188" s="616">
        <v>6476.7596410380793</v>
      </c>
      <c r="T188" s="616">
        <v>6476.76</v>
      </c>
      <c r="U188" s="659">
        <v>44196</v>
      </c>
    </row>
    <row r="189" spans="1:21" x14ac:dyDescent="0.2">
      <c r="A189" s="442" t="s">
        <v>470</v>
      </c>
      <c r="B189" s="205" t="s">
        <v>74</v>
      </c>
      <c r="C189" s="56" t="s">
        <v>40</v>
      </c>
      <c r="D189" s="57">
        <v>1967</v>
      </c>
      <c r="E189" s="57">
        <v>1967</v>
      </c>
      <c r="F189" s="195" t="s">
        <v>68</v>
      </c>
      <c r="G189" s="56">
        <v>4</v>
      </c>
      <c r="H189" s="202">
        <v>2635.2</v>
      </c>
      <c r="I189" s="202">
        <v>1950.2</v>
      </c>
      <c r="J189" s="654">
        <v>824.6</v>
      </c>
      <c r="K189" s="354">
        <v>55</v>
      </c>
      <c r="L189" s="10" t="s">
        <v>1038</v>
      </c>
      <c r="M189" s="890">
        <v>281624</v>
      </c>
      <c r="N189" s="111">
        <v>0</v>
      </c>
      <c r="O189" s="111">
        <f t="shared" si="89"/>
        <v>108460.76000000001</v>
      </c>
      <c r="P189" s="111">
        <v>0</v>
      </c>
      <c r="Q189" s="111">
        <v>173163.24</v>
      </c>
      <c r="R189" s="111">
        <v>0</v>
      </c>
      <c r="S189" s="632">
        <f>M189/H189</f>
        <v>106.87006678809958</v>
      </c>
      <c r="T189" s="632">
        <v>106.87</v>
      </c>
      <c r="U189" s="659">
        <v>44196</v>
      </c>
    </row>
    <row r="190" spans="1:21" ht="25.5" x14ac:dyDescent="0.2">
      <c r="A190" s="442" t="s">
        <v>470</v>
      </c>
      <c r="B190" s="205" t="s">
        <v>74</v>
      </c>
      <c r="C190" s="56" t="s">
        <v>40</v>
      </c>
      <c r="D190" s="57">
        <v>1967</v>
      </c>
      <c r="E190" s="57">
        <v>1967</v>
      </c>
      <c r="F190" s="195" t="s">
        <v>68</v>
      </c>
      <c r="G190" s="56">
        <v>4</v>
      </c>
      <c r="H190" s="202">
        <v>2635.2</v>
      </c>
      <c r="I190" s="202">
        <v>1950.2</v>
      </c>
      <c r="J190" s="654">
        <v>824.6</v>
      </c>
      <c r="K190" s="354">
        <v>55</v>
      </c>
      <c r="L190" s="10" t="s">
        <v>1039</v>
      </c>
      <c r="M190" s="890">
        <v>213899</v>
      </c>
      <c r="N190" s="111">
        <v>0</v>
      </c>
      <c r="O190" s="111">
        <f t="shared" si="89"/>
        <v>82378.09</v>
      </c>
      <c r="P190" s="111">
        <v>0</v>
      </c>
      <c r="Q190" s="111">
        <v>131520.91</v>
      </c>
      <c r="R190" s="111">
        <v>0</v>
      </c>
      <c r="S190" s="632">
        <f t="shared" ref="S190:S192" si="90">M190/H190</f>
        <v>81.169930176077727</v>
      </c>
      <c r="T190" s="632">
        <v>81.17</v>
      </c>
      <c r="U190" s="659">
        <v>44196</v>
      </c>
    </row>
    <row r="191" spans="1:21" x14ac:dyDescent="0.2">
      <c r="A191" s="442" t="s">
        <v>470</v>
      </c>
      <c r="B191" s="205" t="s">
        <v>74</v>
      </c>
      <c r="C191" s="56" t="s">
        <v>40</v>
      </c>
      <c r="D191" s="57">
        <v>1967</v>
      </c>
      <c r="E191" s="57">
        <v>1967</v>
      </c>
      <c r="F191" s="195" t="s">
        <v>68</v>
      </c>
      <c r="G191" s="56">
        <v>4</v>
      </c>
      <c r="H191" s="202">
        <v>2635.2</v>
      </c>
      <c r="I191" s="202">
        <v>1950.2</v>
      </c>
      <c r="J191" s="654">
        <v>824.6</v>
      </c>
      <c r="K191" s="354">
        <v>55</v>
      </c>
      <c r="L191" s="10" t="s">
        <v>1036</v>
      </c>
      <c r="M191" s="890">
        <v>213899</v>
      </c>
      <c r="N191" s="111">
        <v>0</v>
      </c>
      <c r="O191" s="111">
        <f t="shared" si="89"/>
        <v>82378.09</v>
      </c>
      <c r="P191" s="111">
        <v>0</v>
      </c>
      <c r="Q191" s="111">
        <v>131520.91</v>
      </c>
      <c r="R191" s="111">
        <v>0</v>
      </c>
      <c r="S191" s="632">
        <f t="shared" si="90"/>
        <v>81.169930176077727</v>
      </c>
      <c r="T191" s="632">
        <v>81.17</v>
      </c>
      <c r="U191" s="659">
        <v>44196</v>
      </c>
    </row>
    <row r="192" spans="1:21" ht="25.5" x14ac:dyDescent="0.2">
      <c r="A192" s="442" t="s">
        <v>470</v>
      </c>
      <c r="B192" s="205" t="s">
        <v>74</v>
      </c>
      <c r="C192" s="56" t="s">
        <v>40</v>
      </c>
      <c r="D192" s="57">
        <v>1967</v>
      </c>
      <c r="E192" s="57">
        <v>1967</v>
      </c>
      <c r="F192" s="195" t="s">
        <v>68</v>
      </c>
      <c r="G192" s="56">
        <v>4</v>
      </c>
      <c r="H192" s="202">
        <v>2635.2</v>
      </c>
      <c r="I192" s="202">
        <v>1950.2</v>
      </c>
      <c r="J192" s="654">
        <v>824.6</v>
      </c>
      <c r="K192" s="354">
        <v>55</v>
      </c>
      <c r="L192" s="10" t="s">
        <v>1026</v>
      </c>
      <c r="M192" s="282">
        <v>285181</v>
      </c>
      <c r="N192" s="51">
        <v>0</v>
      </c>
      <c r="O192" s="111">
        <f t="shared" si="89"/>
        <v>109830.65</v>
      </c>
      <c r="P192" s="51">
        <v>0</v>
      </c>
      <c r="Q192" s="51">
        <v>175350.35</v>
      </c>
      <c r="R192" s="51">
        <v>0</v>
      </c>
      <c r="S192" s="632">
        <f t="shared" si="90"/>
        <v>108.21986945962357</v>
      </c>
      <c r="T192" s="616">
        <v>108.22</v>
      </c>
      <c r="U192" s="659">
        <v>44196</v>
      </c>
    </row>
    <row r="193" spans="1:21" ht="13.5" thickBot="1" x14ac:dyDescent="0.25">
      <c r="A193" s="657"/>
      <c r="B193" s="706" t="s">
        <v>31</v>
      </c>
      <c r="C193" s="480" t="s">
        <v>18</v>
      </c>
      <c r="D193" s="480" t="s">
        <v>18</v>
      </c>
      <c r="E193" s="480" t="s">
        <v>18</v>
      </c>
      <c r="F193" s="480" t="s">
        <v>18</v>
      </c>
      <c r="G193" s="480" t="s">
        <v>18</v>
      </c>
      <c r="H193" s="484">
        <v>2635.2</v>
      </c>
      <c r="I193" s="484">
        <v>1950.2</v>
      </c>
      <c r="J193" s="668">
        <v>824.6</v>
      </c>
      <c r="K193" s="619">
        <v>55</v>
      </c>
      <c r="L193" s="638" t="s">
        <v>18</v>
      </c>
      <c r="M193" s="286">
        <f>SUM(M187:M192)</f>
        <v>6424048</v>
      </c>
      <c r="N193" s="286">
        <f t="shared" ref="N193:R193" si="91">SUM(N187:N192)</f>
        <v>0</v>
      </c>
      <c r="O193" s="690">
        <f t="shared" si="91"/>
        <v>2474068.6299999994</v>
      </c>
      <c r="P193" s="286">
        <f t="shared" si="91"/>
        <v>0</v>
      </c>
      <c r="Q193" s="286">
        <f t="shared" si="91"/>
        <v>3949979.3700000006</v>
      </c>
      <c r="R193" s="286">
        <f t="shared" si="91"/>
        <v>0</v>
      </c>
      <c r="S193" s="484" t="s">
        <v>18</v>
      </c>
      <c r="T193" s="484" t="s">
        <v>18</v>
      </c>
      <c r="U193" s="678" t="s">
        <v>18</v>
      </c>
    </row>
    <row r="194" spans="1:21" x14ac:dyDescent="0.2">
      <c r="A194" s="275" t="s">
        <v>471</v>
      </c>
      <c r="B194" s="685" t="s">
        <v>75</v>
      </c>
      <c r="C194" s="623" t="s">
        <v>40</v>
      </c>
      <c r="D194" s="624">
        <v>1985</v>
      </c>
      <c r="E194" s="624">
        <v>1985</v>
      </c>
      <c r="F194" s="625" t="s">
        <v>54</v>
      </c>
      <c r="G194" s="623">
        <v>4</v>
      </c>
      <c r="H194" s="611">
        <v>7231.2</v>
      </c>
      <c r="I194" s="611">
        <v>6164.6</v>
      </c>
      <c r="J194" s="652">
        <v>2226.4</v>
      </c>
      <c r="K194" s="628">
        <v>252</v>
      </c>
      <c r="L194" s="11" t="s">
        <v>55</v>
      </c>
      <c r="M194" s="889">
        <v>10207637</v>
      </c>
      <c r="N194" s="611">
        <v>0</v>
      </c>
      <c r="O194" s="111">
        <f t="shared" ref="O194:O197" si="92">M194-Q194</f>
        <v>3931227.55</v>
      </c>
      <c r="P194" s="630">
        <v>0</v>
      </c>
      <c r="Q194" s="630">
        <v>6276409.4500000002</v>
      </c>
      <c r="R194" s="630">
        <v>0</v>
      </c>
      <c r="S194" s="629">
        <f>M194/J194</f>
        <v>4584.817193675889</v>
      </c>
      <c r="T194" s="629">
        <v>7521.62</v>
      </c>
      <c r="U194" s="669">
        <v>44196</v>
      </c>
    </row>
    <row r="195" spans="1:21" x14ac:dyDescent="0.2">
      <c r="A195" s="442" t="s">
        <v>471</v>
      </c>
      <c r="B195" s="205" t="s">
        <v>75</v>
      </c>
      <c r="C195" s="56" t="s">
        <v>40</v>
      </c>
      <c r="D195" s="57">
        <v>1985</v>
      </c>
      <c r="E195" s="57">
        <v>1985</v>
      </c>
      <c r="F195" s="195" t="s">
        <v>54</v>
      </c>
      <c r="G195" s="56">
        <v>4</v>
      </c>
      <c r="H195" s="51">
        <v>7231.2</v>
      </c>
      <c r="I195" s="51">
        <v>6164.6</v>
      </c>
      <c r="J195" s="654">
        <v>2226.4</v>
      </c>
      <c r="K195" s="354">
        <v>252</v>
      </c>
      <c r="L195" s="10" t="s">
        <v>1027</v>
      </c>
      <c r="M195" s="282">
        <v>7475843</v>
      </c>
      <c r="N195" s="51">
        <v>0</v>
      </c>
      <c r="O195" s="111">
        <f t="shared" si="92"/>
        <v>2879142.3499999996</v>
      </c>
      <c r="P195" s="51">
        <v>0</v>
      </c>
      <c r="Q195" s="51">
        <v>4596700.6500000004</v>
      </c>
      <c r="R195" s="51">
        <v>0</v>
      </c>
      <c r="S195" s="616">
        <f>M195/H195</f>
        <v>1033.8315908839475</v>
      </c>
      <c r="T195" s="616">
        <v>1294.3</v>
      </c>
      <c r="U195" s="660">
        <v>44196</v>
      </c>
    </row>
    <row r="196" spans="1:21" x14ac:dyDescent="0.2">
      <c r="A196" s="442" t="s">
        <v>471</v>
      </c>
      <c r="B196" s="205" t="s">
        <v>75</v>
      </c>
      <c r="C196" s="56" t="s">
        <v>40</v>
      </c>
      <c r="D196" s="57">
        <v>1985</v>
      </c>
      <c r="E196" s="57">
        <v>1985</v>
      </c>
      <c r="F196" s="195" t="s">
        <v>54</v>
      </c>
      <c r="G196" s="56">
        <v>4</v>
      </c>
      <c r="H196" s="51">
        <v>7231.2</v>
      </c>
      <c r="I196" s="51">
        <v>6164.6</v>
      </c>
      <c r="J196" s="654">
        <v>2226.4</v>
      </c>
      <c r="K196" s="354">
        <v>252</v>
      </c>
      <c r="L196" s="10" t="s">
        <v>1028</v>
      </c>
      <c r="M196" s="282">
        <v>3184054</v>
      </c>
      <c r="N196" s="51">
        <v>0</v>
      </c>
      <c r="O196" s="111">
        <f t="shared" si="92"/>
        <v>1226262.3400000001</v>
      </c>
      <c r="P196" s="51">
        <v>0</v>
      </c>
      <c r="Q196" s="51">
        <v>1957791.66</v>
      </c>
      <c r="R196" s="51">
        <v>0</v>
      </c>
      <c r="S196" s="616">
        <f t="shared" ref="S196:S197" si="93">M196/H196</f>
        <v>440.32166168823989</v>
      </c>
      <c r="T196" s="616">
        <v>814.92</v>
      </c>
      <c r="U196" s="660">
        <v>44196</v>
      </c>
    </row>
    <row r="197" spans="1:21" x14ac:dyDescent="0.2">
      <c r="A197" s="442" t="s">
        <v>471</v>
      </c>
      <c r="B197" s="205" t="s">
        <v>75</v>
      </c>
      <c r="C197" s="56" t="s">
        <v>40</v>
      </c>
      <c r="D197" s="57">
        <v>1985</v>
      </c>
      <c r="E197" s="57">
        <v>1985</v>
      </c>
      <c r="F197" s="195" t="s">
        <v>54</v>
      </c>
      <c r="G197" s="56">
        <v>4</v>
      </c>
      <c r="H197" s="51">
        <v>7231.2</v>
      </c>
      <c r="I197" s="51">
        <v>6164.6</v>
      </c>
      <c r="J197" s="654">
        <v>2226.4</v>
      </c>
      <c r="K197" s="354">
        <v>252</v>
      </c>
      <c r="L197" s="10" t="s">
        <v>1029</v>
      </c>
      <c r="M197" s="282">
        <v>2252193</v>
      </c>
      <c r="N197" s="51">
        <v>0</v>
      </c>
      <c r="O197" s="111">
        <f t="shared" si="92"/>
        <v>867378.33000000007</v>
      </c>
      <c r="P197" s="111">
        <v>0</v>
      </c>
      <c r="Q197" s="111">
        <v>1384814.67</v>
      </c>
      <c r="R197" s="111">
        <v>0</v>
      </c>
      <c r="S197" s="616">
        <f t="shared" si="93"/>
        <v>311.45494523730503</v>
      </c>
      <c r="T197" s="632">
        <v>348.5</v>
      </c>
      <c r="U197" s="659">
        <v>44196</v>
      </c>
    </row>
    <row r="198" spans="1:21" ht="13.5" thickBot="1" x14ac:dyDescent="0.25">
      <c r="A198" s="657"/>
      <c r="B198" s="633" t="s">
        <v>31</v>
      </c>
      <c r="C198" s="180" t="s">
        <v>18</v>
      </c>
      <c r="D198" s="180" t="s">
        <v>18</v>
      </c>
      <c r="E198" s="180" t="s">
        <v>18</v>
      </c>
      <c r="F198" s="180" t="s">
        <v>18</v>
      </c>
      <c r="G198" s="180" t="s">
        <v>18</v>
      </c>
      <c r="H198" s="618">
        <v>7231.2</v>
      </c>
      <c r="I198" s="618">
        <v>6164.6</v>
      </c>
      <c r="J198" s="618">
        <v>2226.4</v>
      </c>
      <c r="K198" s="619">
        <v>252</v>
      </c>
      <c r="L198" s="634" t="s">
        <v>18</v>
      </c>
      <c r="M198" s="690">
        <f>SUM(M194:M197)</f>
        <v>23119727</v>
      </c>
      <c r="N198" s="690">
        <f t="shared" ref="N198:R198" si="94">SUM(N194:N197)</f>
        <v>0</v>
      </c>
      <c r="O198" s="690">
        <f t="shared" si="94"/>
        <v>8904010.5700000003</v>
      </c>
      <c r="P198" s="690">
        <f t="shared" si="94"/>
        <v>0</v>
      </c>
      <c r="Q198" s="690">
        <f t="shared" si="94"/>
        <v>14215716.430000002</v>
      </c>
      <c r="R198" s="690">
        <f t="shared" si="94"/>
        <v>0</v>
      </c>
      <c r="S198" s="670" t="s">
        <v>18</v>
      </c>
      <c r="T198" s="670" t="s">
        <v>18</v>
      </c>
      <c r="U198" s="671" t="s">
        <v>18</v>
      </c>
    </row>
    <row r="199" spans="1:21" x14ac:dyDescent="0.2">
      <c r="A199" s="275" t="s">
        <v>472</v>
      </c>
      <c r="B199" s="685" t="s">
        <v>1046</v>
      </c>
      <c r="C199" s="623" t="s">
        <v>40</v>
      </c>
      <c r="D199" s="623">
        <v>1975</v>
      </c>
      <c r="E199" s="623">
        <v>1975</v>
      </c>
      <c r="F199" s="625" t="s">
        <v>1047</v>
      </c>
      <c r="G199" s="623">
        <v>2</v>
      </c>
      <c r="H199" s="672">
        <v>729.1</v>
      </c>
      <c r="I199" s="672">
        <v>659.6</v>
      </c>
      <c r="J199" s="611">
        <v>792</v>
      </c>
      <c r="K199" s="628">
        <v>22</v>
      </c>
      <c r="L199" s="10" t="s">
        <v>1036</v>
      </c>
      <c r="M199" s="282">
        <v>51686</v>
      </c>
      <c r="N199" s="51">
        <v>0</v>
      </c>
      <c r="O199" s="111">
        <f t="shared" ref="O199:O201" si="95">M199-Q199</f>
        <v>19905.63</v>
      </c>
      <c r="P199" s="51">
        <v>0</v>
      </c>
      <c r="Q199" s="51">
        <v>31780.37</v>
      </c>
      <c r="R199" s="51">
        <v>0</v>
      </c>
      <c r="S199" s="673">
        <v>70.89</v>
      </c>
      <c r="T199" s="673">
        <v>70.89</v>
      </c>
      <c r="U199" s="862">
        <v>44196</v>
      </c>
    </row>
    <row r="200" spans="1:21" ht="25.5" x14ac:dyDescent="0.2">
      <c r="A200" s="442" t="s">
        <v>472</v>
      </c>
      <c r="B200" s="205" t="s">
        <v>1046</v>
      </c>
      <c r="C200" s="56" t="s">
        <v>40</v>
      </c>
      <c r="D200" s="56">
        <v>1975</v>
      </c>
      <c r="E200" s="56">
        <v>1975</v>
      </c>
      <c r="F200" s="195" t="s">
        <v>1047</v>
      </c>
      <c r="G200" s="56">
        <v>2</v>
      </c>
      <c r="H200" s="304">
        <v>729.1</v>
      </c>
      <c r="I200" s="304">
        <v>659.6</v>
      </c>
      <c r="J200" s="51">
        <v>792</v>
      </c>
      <c r="K200" s="354">
        <v>22</v>
      </c>
      <c r="L200" s="10" t="s">
        <v>1026</v>
      </c>
      <c r="M200" s="282">
        <v>68915</v>
      </c>
      <c r="N200" s="51">
        <v>0</v>
      </c>
      <c r="O200" s="111">
        <f t="shared" si="95"/>
        <v>26540.97</v>
      </c>
      <c r="P200" s="51">
        <v>0</v>
      </c>
      <c r="Q200" s="51">
        <v>42374.03</v>
      </c>
      <c r="R200" s="51">
        <v>0</v>
      </c>
      <c r="S200" s="616">
        <v>94.52</v>
      </c>
      <c r="T200" s="616">
        <v>94.52</v>
      </c>
      <c r="U200" s="421">
        <v>44196</v>
      </c>
    </row>
    <row r="201" spans="1:21" x14ac:dyDescent="0.2">
      <c r="A201" s="442" t="s">
        <v>472</v>
      </c>
      <c r="B201" s="205" t="s">
        <v>1046</v>
      </c>
      <c r="C201" s="56" t="s">
        <v>40</v>
      </c>
      <c r="D201" s="56">
        <v>1975</v>
      </c>
      <c r="E201" s="56">
        <v>1975</v>
      </c>
      <c r="F201" s="195" t="s">
        <v>1047</v>
      </c>
      <c r="G201" s="56">
        <v>2</v>
      </c>
      <c r="H201" s="304">
        <v>729.1</v>
      </c>
      <c r="I201" s="304">
        <v>659.6</v>
      </c>
      <c r="J201" s="51">
        <v>792</v>
      </c>
      <c r="K201" s="354">
        <v>22</v>
      </c>
      <c r="L201" s="10" t="s">
        <v>1043</v>
      </c>
      <c r="M201" s="891">
        <v>103365</v>
      </c>
      <c r="N201" s="151">
        <v>0</v>
      </c>
      <c r="O201" s="111">
        <f t="shared" si="95"/>
        <v>39808.559999999998</v>
      </c>
      <c r="P201" s="151">
        <v>0</v>
      </c>
      <c r="Q201" s="151">
        <v>63556.44</v>
      </c>
      <c r="R201" s="151">
        <v>0</v>
      </c>
      <c r="S201" s="641">
        <v>141.77000000000001</v>
      </c>
      <c r="T201" s="641">
        <v>141.77000000000001</v>
      </c>
      <c r="U201" s="421">
        <v>44196</v>
      </c>
    </row>
    <row r="202" spans="1:21" ht="13.5" thickBot="1" x14ac:dyDescent="0.25">
      <c r="A202" s="674"/>
      <c r="B202" s="701" t="s">
        <v>31</v>
      </c>
      <c r="C202" s="180" t="s">
        <v>18</v>
      </c>
      <c r="D202" s="180" t="s">
        <v>18</v>
      </c>
      <c r="E202" s="180" t="s">
        <v>18</v>
      </c>
      <c r="F202" s="180" t="s">
        <v>18</v>
      </c>
      <c r="G202" s="180" t="s">
        <v>18</v>
      </c>
      <c r="H202" s="618">
        <f>H201</f>
        <v>729.1</v>
      </c>
      <c r="I202" s="618">
        <f t="shared" ref="I202:K202" si="96">I201</f>
        <v>659.6</v>
      </c>
      <c r="J202" s="618">
        <f t="shared" si="96"/>
        <v>792</v>
      </c>
      <c r="K202" s="675">
        <f t="shared" si="96"/>
        <v>22</v>
      </c>
      <c r="L202" s="634" t="s">
        <v>18</v>
      </c>
      <c r="M202" s="690">
        <f>SUM(M199:M201)</f>
        <v>223966</v>
      </c>
      <c r="N202" s="690">
        <f t="shared" ref="N202:R202" si="97">SUM(N199:N201)</f>
        <v>0</v>
      </c>
      <c r="O202" s="690">
        <f t="shared" si="97"/>
        <v>86255.16</v>
      </c>
      <c r="P202" s="690">
        <f t="shared" si="97"/>
        <v>0</v>
      </c>
      <c r="Q202" s="690">
        <f t="shared" si="97"/>
        <v>137710.84</v>
      </c>
      <c r="R202" s="690">
        <f t="shared" si="97"/>
        <v>0</v>
      </c>
      <c r="S202" s="676" t="s">
        <v>18</v>
      </c>
      <c r="T202" s="676" t="s">
        <v>18</v>
      </c>
      <c r="U202" s="647" t="s">
        <v>18</v>
      </c>
    </row>
    <row r="203" spans="1:21" ht="25.5" x14ac:dyDescent="0.2">
      <c r="A203" s="436" t="s">
        <v>473</v>
      </c>
      <c r="B203" s="685" t="s">
        <v>1048</v>
      </c>
      <c r="C203" s="56" t="s">
        <v>40</v>
      </c>
      <c r="D203" s="56">
        <v>1940</v>
      </c>
      <c r="E203" s="56">
        <v>1940</v>
      </c>
      <c r="F203" s="195" t="s">
        <v>1047</v>
      </c>
      <c r="G203" s="56">
        <v>2</v>
      </c>
      <c r="H203" s="304">
        <v>725.2</v>
      </c>
      <c r="I203" s="304">
        <v>655.7</v>
      </c>
      <c r="J203" s="51">
        <v>536.5</v>
      </c>
      <c r="K203" s="354">
        <v>28</v>
      </c>
      <c r="L203" s="10" t="s">
        <v>1039</v>
      </c>
      <c r="M203" s="282">
        <v>51409</v>
      </c>
      <c r="N203" s="51">
        <v>0</v>
      </c>
      <c r="O203" s="111">
        <f t="shared" ref="O203:O206" si="98">M203-Q203</f>
        <v>19798.95</v>
      </c>
      <c r="P203" s="51">
        <v>0</v>
      </c>
      <c r="Q203" s="51">
        <v>31610.05</v>
      </c>
      <c r="R203" s="51">
        <v>0</v>
      </c>
      <c r="S203" s="616">
        <v>70.89</v>
      </c>
      <c r="T203" s="616">
        <v>70.89</v>
      </c>
      <c r="U203" s="421">
        <v>44196</v>
      </c>
    </row>
    <row r="204" spans="1:21" x14ac:dyDescent="0.2">
      <c r="A204" s="436" t="s">
        <v>473</v>
      </c>
      <c r="B204" s="205" t="s">
        <v>1048</v>
      </c>
      <c r="C204" s="56" t="s">
        <v>40</v>
      </c>
      <c r="D204" s="56">
        <v>1940</v>
      </c>
      <c r="E204" s="56">
        <v>1940</v>
      </c>
      <c r="F204" s="195" t="s">
        <v>1047</v>
      </c>
      <c r="G204" s="56">
        <v>2</v>
      </c>
      <c r="H204" s="304">
        <v>725.2</v>
      </c>
      <c r="I204" s="304">
        <v>655.7</v>
      </c>
      <c r="J204" s="51">
        <v>536.5</v>
      </c>
      <c r="K204" s="354">
        <v>28</v>
      </c>
      <c r="L204" s="10" t="s">
        <v>1036</v>
      </c>
      <c r="M204" s="282">
        <v>51409</v>
      </c>
      <c r="N204" s="51">
        <v>0</v>
      </c>
      <c r="O204" s="111">
        <f t="shared" si="98"/>
        <v>19798.95</v>
      </c>
      <c r="P204" s="51">
        <v>0</v>
      </c>
      <c r="Q204" s="51">
        <v>31610.05</v>
      </c>
      <c r="R204" s="51">
        <v>0</v>
      </c>
      <c r="S204" s="616">
        <v>70.89</v>
      </c>
      <c r="T204" s="616">
        <v>70.89</v>
      </c>
      <c r="U204" s="421">
        <v>44196</v>
      </c>
    </row>
    <row r="205" spans="1:21" ht="25.5" x14ac:dyDescent="0.2">
      <c r="A205" s="436" t="s">
        <v>473</v>
      </c>
      <c r="B205" s="205" t="s">
        <v>1048</v>
      </c>
      <c r="C205" s="56" t="s">
        <v>40</v>
      </c>
      <c r="D205" s="56">
        <v>1940</v>
      </c>
      <c r="E205" s="56">
        <v>1940</v>
      </c>
      <c r="F205" s="195" t="s">
        <v>1047</v>
      </c>
      <c r="G205" s="56">
        <v>2</v>
      </c>
      <c r="H205" s="304">
        <v>725.2</v>
      </c>
      <c r="I205" s="304">
        <v>655.7</v>
      </c>
      <c r="J205" s="51">
        <v>536.5</v>
      </c>
      <c r="K205" s="354">
        <v>28</v>
      </c>
      <c r="L205" s="10" t="s">
        <v>1026</v>
      </c>
      <c r="M205" s="282">
        <v>68546</v>
      </c>
      <c r="N205" s="51">
        <v>0</v>
      </c>
      <c r="O205" s="111">
        <f t="shared" si="98"/>
        <v>26398.85</v>
      </c>
      <c r="P205" s="51">
        <v>0</v>
      </c>
      <c r="Q205" s="51">
        <v>42147.15</v>
      </c>
      <c r="R205" s="51">
        <v>0</v>
      </c>
      <c r="S205" s="616">
        <v>94.52</v>
      </c>
      <c r="T205" s="616">
        <v>94.52</v>
      </c>
      <c r="U205" s="421">
        <v>44196</v>
      </c>
    </row>
    <row r="206" spans="1:21" x14ac:dyDescent="0.2">
      <c r="A206" s="436" t="s">
        <v>473</v>
      </c>
      <c r="B206" s="205" t="s">
        <v>1048</v>
      </c>
      <c r="C206" s="56" t="s">
        <v>40</v>
      </c>
      <c r="D206" s="56">
        <v>1940</v>
      </c>
      <c r="E206" s="56">
        <v>1940</v>
      </c>
      <c r="F206" s="195" t="s">
        <v>1047</v>
      </c>
      <c r="G206" s="56">
        <v>2</v>
      </c>
      <c r="H206" s="304">
        <v>725.2</v>
      </c>
      <c r="I206" s="304">
        <v>655.7</v>
      </c>
      <c r="J206" s="51">
        <v>536.5</v>
      </c>
      <c r="K206" s="354">
        <v>28</v>
      </c>
      <c r="L206" s="10" t="s">
        <v>1043</v>
      </c>
      <c r="M206" s="282">
        <v>102812</v>
      </c>
      <c r="N206" s="51">
        <v>0</v>
      </c>
      <c r="O206" s="111">
        <f t="shared" si="98"/>
        <v>39595.589999999997</v>
      </c>
      <c r="P206" s="51">
        <v>0</v>
      </c>
      <c r="Q206" s="51">
        <v>63216.41</v>
      </c>
      <c r="R206" s="51">
        <v>0</v>
      </c>
      <c r="S206" s="641">
        <v>141.77000000000001</v>
      </c>
      <c r="T206" s="641">
        <v>141.77000000000001</v>
      </c>
      <c r="U206" s="421">
        <v>44196</v>
      </c>
    </row>
    <row r="207" spans="1:21" ht="13.5" thickBot="1" x14ac:dyDescent="0.25">
      <c r="A207" s="674"/>
      <c r="B207" s="646" t="s">
        <v>31</v>
      </c>
      <c r="C207" s="180" t="s">
        <v>18</v>
      </c>
      <c r="D207" s="180" t="s">
        <v>18</v>
      </c>
      <c r="E207" s="180" t="s">
        <v>18</v>
      </c>
      <c r="F207" s="180" t="s">
        <v>18</v>
      </c>
      <c r="G207" s="180" t="s">
        <v>18</v>
      </c>
      <c r="H207" s="618">
        <f>H206</f>
        <v>725.2</v>
      </c>
      <c r="I207" s="618">
        <f>I206</f>
        <v>655.7</v>
      </c>
      <c r="J207" s="618">
        <f>J206</f>
        <v>536.5</v>
      </c>
      <c r="K207" s="619">
        <f>K206</f>
        <v>28</v>
      </c>
      <c r="L207" s="634" t="s">
        <v>18</v>
      </c>
      <c r="M207" s="690">
        <f>SUM(M203:M206)</f>
        <v>274176</v>
      </c>
      <c r="N207" s="690">
        <f t="shared" ref="N207:R207" si="99">SUM(N203:N206)</f>
        <v>0</v>
      </c>
      <c r="O207" s="690">
        <f t="shared" si="99"/>
        <v>105592.34</v>
      </c>
      <c r="P207" s="690">
        <f t="shared" si="99"/>
        <v>0</v>
      </c>
      <c r="Q207" s="690">
        <f t="shared" si="99"/>
        <v>168583.66</v>
      </c>
      <c r="R207" s="690">
        <f t="shared" si="99"/>
        <v>0</v>
      </c>
      <c r="S207" s="676" t="s">
        <v>18</v>
      </c>
      <c r="T207" s="676" t="s">
        <v>18</v>
      </c>
      <c r="U207" s="647" t="s">
        <v>18</v>
      </c>
    </row>
    <row r="208" spans="1:21" ht="25.5" x14ac:dyDescent="0.2">
      <c r="A208" s="275" t="s">
        <v>1052</v>
      </c>
      <c r="B208" s="683" t="s">
        <v>1049</v>
      </c>
      <c r="C208" s="605" t="s">
        <v>40</v>
      </c>
      <c r="D208" s="605">
        <v>1966</v>
      </c>
      <c r="E208" s="605">
        <v>1966</v>
      </c>
      <c r="F208" s="193" t="s">
        <v>92</v>
      </c>
      <c r="G208" s="605">
        <v>2</v>
      </c>
      <c r="H208" s="630">
        <v>665.2</v>
      </c>
      <c r="I208" s="630">
        <v>603.1</v>
      </c>
      <c r="J208" s="630">
        <v>560</v>
      </c>
      <c r="K208" s="610">
        <v>27</v>
      </c>
      <c r="L208" s="10" t="s">
        <v>1024</v>
      </c>
      <c r="M208" s="51">
        <v>49724</v>
      </c>
      <c r="N208" s="51">
        <v>0</v>
      </c>
      <c r="O208" s="111">
        <f t="shared" ref="O208:O213" si="100">M208-Q208</f>
        <v>19150.009999999998</v>
      </c>
      <c r="P208" s="51">
        <v>0</v>
      </c>
      <c r="Q208" s="51">
        <v>30573.99</v>
      </c>
      <c r="R208" s="51">
        <v>0</v>
      </c>
      <c r="S208" s="616">
        <v>74.75</v>
      </c>
      <c r="T208" s="616">
        <v>74.75</v>
      </c>
      <c r="U208" s="421">
        <v>44196</v>
      </c>
    </row>
    <row r="209" spans="1:21" ht="25.5" x14ac:dyDescent="0.2">
      <c r="A209" s="442" t="s">
        <v>1052</v>
      </c>
      <c r="B209" s="190" t="s">
        <v>1049</v>
      </c>
      <c r="C209" s="56" t="s">
        <v>40</v>
      </c>
      <c r="D209" s="56">
        <v>1966</v>
      </c>
      <c r="E209" s="56">
        <v>1966</v>
      </c>
      <c r="F209" s="191" t="s">
        <v>92</v>
      </c>
      <c r="G209" s="56">
        <v>2</v>
      </c>
      <c r="H209" s="51">
        <v>665.2</v>
      </c>
      <c r="I209" s="51">
        <v>603.1</v>
      </c>
      <c r="J209" s="51">
        <v>560</v>
      </c>
      <c r="K209" s="354">
        <v>27</v>
      </c>
      <c r="L209" s="10" t="s">
        <v>1039</v>
      </c>
      <c r="M209" s="51">
        <v>49724</v>
      </c>
      <c r="N209" s="51">
        <v>0</v>
      </c>
      <c r="O209" s="111">
        <f t="shared" si="100"/>
        <v>19150.009999999998</v>
      </c>
      <c r="P209" s="51">
        <v>0</v>
      </c>
      <c r="Q209" s="51">
        <v>30573.99</v>
      </c>
      <c r="R209" s="51">
        <v>0</v>
      </c>
      <c r="S209" s="616">
        <v>74.75</v>
      </c>
      <c r="T209" s="616">
        <v>74.75</v>
      </c>
      <c r="U209" s="421">
        <v>44196</v>
      </c>
    </row>
    <row r="210" spans="1:21" x14ac:dyDescent="0.2">
      <c r="A210" s="442" t="s">
        <v>1052</v>
      </c>
      <c r="B210" s="190" t="s">
        <v>1049</v>
      </c>
      <c r="C210" s="56" t="s">
        <v>40</v>
      </c>
      <c r="D210" s="56">
        <v>1966</v>
      </c>
      <c r="E210" s="56">
        <v>1966</v>
      </c>
      <c r="F210" s="191" t="s">
        <v>92</v>
      </c>
      <c r="G210" s="56">
        <v>2</v>
      </c>
      <c r="H210" s="51">
        <v>665.2</v>
      </c>
      <c r="I210" s="51">
        <v>603.1</v>
      </c>
      <c r="J210" s="51">
        <v>560</v>
      </c>
      <c r="K210" s="354">
        <v>27</v>
      </c>
      <c r="L210" s="10" t="s">
        <v>1036</v>
      </c>
      <c r="M210" s="51">
        <v>49724</v>
      </c>
      <c r="N210" s="51">
        <v>0</v>
      </c>
      <c r="O210" s="111">
        <f t="shared" si="100"/>
        <v>19150.009999999998</v>
      </c>
      <c r="P210" s="51">
        <v>0</v>
      </c>
      <c r="Q210" s="51">
        <v>30573.99</v>
      </c>
      <c r="R210" s="51">
        <v>0</v>
      </c>
      <c r="S210" s="616">
        <v>74.75</v>
      </c>
      <c r="T210" s="616">
        <v>74.75</v>
      </c>
      <c r="U210" s="421">
        <v>44196</v>
      </c>
    </row>
    <row r="211" spans="1:21" ht="25.5" x14ac:dyDescent="0.2">
      <c r="A211" s="442" t="s">
        <v>1052</v>
      </c>
      <c r="B211" s="190" t="s">
        <v>1049</v>
      </c>
      <c r="C211" s="56" t="s">
        <v>40</v>
      </c>
      <c r="D211" s="56">
        <v>1966</v>
      </c>
      <c r="E211" s="56">
        <v>1966</v>
      </c>
      <c r="F211" s="191" t="s">
        <v>92</v>
      </c>
      <c r="G211" s="56">
        <v>2</v>
      </c>
      <c r="H211" s="51">
        <v>665.2</v>
      </c>
      <c r="I211" s="51">
        <v>603.1</v>
      </c>
      <c r="J211" s="51">
        <v>560</v>
      </c>
      <c r="K211" s="354">
        <v>27</v>
      </c>
      <c r="L211" s="10" t="s">
        <v>1026</v>
      </c>
      <c r="M211" s="51">
        <v>66294</v>
      </c>
      <c r="N211" s="51">
        <v>0</v>
      </c>
      <c r="O211" s="111">
        <f t="shared" si="100"/>
        <v>25531.550000000003</v>
      </c>
      <c r="P211" s="51">
        <v>0</v>
      </c>
      <c r="Q211" s="51">
        <v>40762.449999999997</v>
      </c>
      <c r="R211" s="51">
        <v>0</v>
      </c>
      <c r="S211" s="616">
        <v>99.66</v>
      </c>
      <c r="T211" s="616">
        <v>99.66</v>
      </c>
      <c r="U211" s="421">
        <v>44196</v>
      </c>
    </row>
    <row r="212" spans="1:21" x14ac:dyDescent="0.2">
      <c r="A212" s="442" t="s">
        <v>1052</v>
      </c>
      <c r="B212" s="190" t="s">
        <v>1049</v>
      </c>
      <c r="C212" s="56" t="s">
        <v>40</v>
      </c>
      <c r="D212" s="56">
        <v>1966</v>
      </c>
      <c r="E212" s="56">
        <v>1966</v>
      </c>
      <c r="F212" s="191" t="s">
        <v>92</v>
      </c>
      <c r="G212" s="56">
        <v>2</v>
      </c>
      <c r="H212" s="51">
        <v>665.2</v>
      </c>
      <c r="I212" s="51">
        <v>603.1</v>
      </c>
      <c r="J212" s="51">
        <v>560</v>
      </c>
      <c r="K212" s="354">
        <v>27</v>
      </c>
      <c r="L212" s="10" t="s">
        <v>1043</v>
      </c>
      <c r="M212" s="51">
        <v>99441</v>
      </c>
      <c r="N212" s="51">
        <v>0</v>
      </c>
      <c r="O212" s="111">
        <f t="shared" si="100"/>
        <v>38297.33</v>
      </c>
      <c r="P212" s="51">
        <v>0</v>
      </c>
      <c r="Q212" s="51">
        <v>61143.67</v>
      </c>
      <c r="R212" s="51">
        <v>0</v>
      </c>
      <c r="S212" s="616">
        <v>149.49</v>
      </c>
      <c r="T212" s="616">
        <v>149.49</v>
      </c>
      <c r="U212" s="421">
        <v>44196</v>
      </c>
    </row>
    <row r="213" spans="1:21" x14ac:dyDescent="0.2">
      <c r="A213" s="442" t="s">
        <v>1052</v>
      </c>
      <c r="B213" s="190" t="s">
        <v>1049</v>
      </c>
      <c r="C213" s="163" t="s">
        <v>40</v>
      </c>
      <c r="D213" s="56">
        <v>1966</v>
      </c>
      <c r="E213" s="56">
        <v>1966</v>
      </c>
      <c r="F213" s="191" t="s">
        <v>92</v>
      </c>
      <c r="G213" s="160">
        <v>2</v>
      </c>
      <c r="H213" s="51">
        <v>665.2</v>
      </c>
      <c r="I213" s="51">
        <v>603.1</v>
      </c>
      <c r="J213" s="51">
        <v>560</v>
      </c>
      <c r="K213" s="354">
        <v>27</v>
      </c>
      <c r="L213" s="10" t="s">
        <v>1034</v>
      </c>
      <c r="M213" s="51">
        <v>34803</v>
      </c>
      <c r="N213" s="51">
        <v>0</v>
      </c>
      <c r="O213" s="111">
        <f t="shared" si="100"/>
        <v>13403.54</v>
      </c>
      <c r="P213" s="51">
        <v>0</v>
      </c>
      <c r="Q213" s="51">
        <v>21399.46</v>
      </c>
      <c r="R213" s="51">
        <v>0</v>
      </c>
      <c r="S213" s="616">
        <v>52.32</v>
      </c>
      <c r="T213" s="616">
        <v>52.32</v>
      </c>
      <c r="U213" s="421">
        <v>44196</v>
      </c>
    </row>
    <row r="214" spans="1:21" ht="13.5" thickBot="1" x14ac:dyDescent="0.25">
      <c r="A214" s="436"/>
      <c r="B214" s="667" t="s">
        <v>31</v>
      </c>
      <c r="C214" s="480" t="s">
        <v>18</v>
      </c>
      <c r="D214" s="480" t="s">
        <v>18</v>
      </c>
      <c r="E214" s="480" t="s">
        <v>18</v>
      </c>
      <c r="F214" s="480" t="s">
        <v>18</v>
      </c>
      <c r="G214" s="480" t="s">
        <v>18</v>
      </c>
      <c r="H214" s="484">
        <f>H213</f>
        <v>665.2</v>
      </c>
      <c r="I214" s="484">
        <f t="shared" ref="I214:K214" si="101">I213</f>
        <v>603.1</v>
      </c>
      <c r="J214" s="484">
        <f t="shared" si="101"/>
        <v>560</v>
      </c>
      <c r="K214" s="677">
        <f t="shared" si="101"/>
        <v>27</v>
      </c>
      <c r="L214" s="638" t="s">
        <v>18</v>
      </c>
      <c r="M214" s="286">
        <f>SUM(M208:M213)</f>
        <v>349710</v>
      </c>
      <c r="N214" s="286">
        <f t="shared" ref="N214:R214" si="102">SUM(N208:N213)</f>
        <v>0</v>
      </c>
      <c r="O214" s="690">
        <f t="shared" si="102"/>
        <v>134682.45000000001</v>
      </c>
      <c r="P214" s="286">
        <f t="shared" si="102"/>
        <v>0</v>
      </c>
      <c r="Q214" s="286">
        <f t="shared" si="102"/>
        <v>215027.54999999996</v>
      </c>
      <c r="R214" s="286">
        <f t="shared" si="102"/>
        <v>0</v>
      </c>
      <c r="S214" s="484" t="s">
        <v>18</v>
      </c>
      <c r="T214" s="484" t="s">
        <v>18</v>
      </c>
      <c r="U214" s="678" t="s">
        <v>18</v>
      </c>
    </row>
    <row r="215" spans="1:21" x14ac:dyDescent="0.2">
      <c r="A215" s="275" t="s">
        <v>1053</v>
      </c>
      <c r="B215" s="685" t="s">
        <v>77</v>
      </c>
      <c r="C215" s="623" t="s">
        <v>40</v>
      </c>
      <c r="D215" s="624">
        <v>1983</v>
      </c>
      <c r="E215" s="624">
        <v>1983</v>
      </c>
      <c r="F215" s="625" t="s">
        <v>54</v>
      </c>
      <c r="G215" s="623">
        <v>4</v>
      </c>
      <c r="H215" s="642">
        <v>3655.7</v>
      </c>
      <c r="I215" s="642">
        <v>3321.2</v>
      </c>
      <c r="J215" s="611">
        <v>1120</v>
      </c>
      <c r="K215" s="628">
        <v>152</v>
      </c>
      <c r="L215" s="882" t="s">
        <v>1034</v>
      </c>
      <c r="M215" s="889">
        <v>93297</v>
      </c>
      <c r="N215" s="611">
        <v>0</v>
      </c>
      <c r="O215" s="111">
        <f>M215-Q215</f>
        <v>35931.11</v>
      </c>
      <c r="P215" s="611">
        <v>0</v>
      </c>
      <c r="Q215" s="611">
        <v>57365.89</v>
      </c>
      <c r="R215" s="611">
        <v>0</v>
      </c>
      <c r="S215" s="612">
        <f>M215/H215</f>
        <v>25.520967256612963</v>
      </c>
      <c r="T215" s="612">
        <v>49.25</v>
      </c>
      <c r="U215" s="653">
        <v>44196</v>
      </c>
    </row>
    <row r="216" spans="1:21" x14ac:dyDescent="0.2">
      <c r="A216" s="442" t="s">
        <v>1053</v>
      </c>
      <c r="B216" s="205" t="s">
        <v>77</v>
      </c>
      <c r="C216" s="56" t="s">
        <v>40</v>
      </c>
      <c r="D216" s="57">
        <v>1983</v>
      </c>
      <c r="E216" s="57">
        <v>1983</v>
      </c>
      <c r="F216" s="195" t="s">
        <v>54</v>
      </c>
      <c r="G216" s="56">
        <v>4</v>
      </c>
      <c r="H216" s="202">
        <v>3655.7</v>
      </c>
      <c r="I216" s="202">
        <v>3321.2</v>
      </c>
      <c r="J216" s="51">
        <v>1120</v>
      </c>
      <c r="K216" s="354">
        <v>152</v>
      </c>
      <c r="L216" s="2" t="s">
        <v>55</v>
      </c>
      <c r="M216" s="282">
        <v>7551174</v>
      </c>
      <c r="N216" s="51">
        <v>0</v>
      </c>
      <c r="O216" s="111">
        <f t="shared" ref="O216:O246" si="103">M216-Q216</f>
        <v>2908154.2800000003</v>
      </c>
      <c r="P216" s="51">
        <v>0</v>
      </c>
      <c r="Q216" s="51">
        <v>4643019.72</v>
      </c>
      <c r="R216" s="51">
        <v>0</v>
      </c>
      <c r="S216" s="616">
        <f>M216/J216</f>
        <v>6742.1196428571429</v>
      </c>
      <c r="T216" s="616">
        <v>7521.62</v>
      </c>
      <c r="U216" s="421">
        <v>44196</v>
      </c>
    </row>
    <row r="217" spans="1:21" x14ac:dyDescent="0.2">
      <c r="A217" s="442" t="s">
        <v>1053</v>
      </c>
      <c r="B217" s="205" t="s">
        <v>77</v>
      </c>
      <c r="C217" s="56" t="s">
        <v>40</v>
      </c>
      <c r="D217" s="57">
        <v>1983</v>
      </c>
      <c r="E217" s="57">
        <v>1983</v>
      </c>
      <c r="F217" s="195" t="s">
        <v>54</v>
      </c>
      <c r="G217" s="56">
        <v>4</v>
      </c>
      <c r="H217" s="202">
        <v>3655.7</v>
      </c>
      <c r="I217" s="202">
        <v>3321.2</v>
      </c>
      <c r="J217" s="51">
        <v>1120</v>
      </c>
      <c r="K217" s="354">
        <v>152</v>
      </c>
      <c r="L217" s="886" t="s">
        <v>1038</v>
      </c>
      <c r="M217" s="282">
        <v>338627</v>
      </c>
      <c r="N217" s="51">
        <v>0</v>
      </c>
      <c r="O217" s="111">
        <f t="shared" si="103"/>
        <v>130414.1</v>
      </c>
      <c r="P217" s="51">
        <v>0</v>
      </c>
      <c r="Q217" s="51">
        <v>208212.9</v>
      </c>
      <c r="R217" s="51">
        <v>0</v>
      </c>
      <c r="S217" s="616">
        <v>92.63</v>
      </c>
      <c r="T217" s="616">
        <v>92.63</v>
      </c>
      <c r="U217" s="421">
        <v>44196</v>
      </c>
    </row>
    <row r="218" spans="1:21" ht="25.5" x14ac:dyDescent="0.2">
      <c r="A218" s="442" t="s">
        <v>1053</v>
      </c>
      <c r="B218" s="205" t="s">
        <v>77</v>
      </c>
      <c r="C218" s="56" t="s">
        <v>40</v>
      </c>
      <c r="D218" s="57">
        <v>1983</v>
      </c>
      <c r="E218" s="57">
        <v>1983</v>
      </c>
      <c r="F218" s="195" t="s">
        <v>54</v>
      </c>
      <c r="G218" s="56">
        <v>4</v>
      </c>
      <c r="H218" s="202">
        <v>3655.7</v>
      </c>
      <c r="I218" s="202">
        <v>3321.2</v>
      </c>
      <c r="J218" s="51">
        <v>1120</v>
      </c>
      <c r="K218" s="354">
        <v>152</v>
      </c>
      <c r="L218" s="10" t="s">
        <v>1039</v>
      </c>
      <c r="M218" s="282">
        <v>257179</v>
      </c>
      <c r="N218" s="51">
        <v>0</v>
      </c>
      <c r="O218" s="111">
        <f t="shared" si="103"/>
        <v>99046.35</v>
      </c>
      <c r="P218" s="51">
        <v>0</v>
      </c>
      <c r="Q218" s="51">
        <v>158132.65</v>
      </c>
      <c r="R218" s="51">
        <v>0</v>
      </c>
      <c r="S218" s="616">
        <v>70.349999999999994</v>
      </c>
      <c r="T218" s="616">
        <v>70.349999999999994</v>
      </c>
      <c r="U218" s="421">
        <v>44196</v>
      </c>
    </row>
    <row r="219" spans="1:21" ht="25.5" x14ac:dyDescent="0.2">
      <c r="A219" s="442" t="s">
        <v>1053</v>
      </c>
      <c r="B219" s="205" t="s">
        <v>77</v>
      </c>
      <c r="C219" s="56" t="s">
        <v>40</v>
      </c>
      <c r="D219" s="57">
        <v>1983</v>
      </c>
      <c r="E219" s="57">
        <v>1983</v>
      </c>
      <c r="F219" s="195" t="s">
        <v>54</v>
      </c>
      <c r="G219" s="56">
        <v>4</v>
      </c>
      <c r="H219" s="202">
        <v>3655.7</v>
      </c>
      <c r="I219" s="202">
        <v>3321.2</v>
      </c>
      <c r="J219" s="51">
        <v>1120</v>
      </c>
      <c r="K219" s="354">
        <v>152</v>
      </c>
      <c r="L219" s="10" t="s">
        <v>1026</v>
      </c>
      <c r="M219" s="282">
        <v>342905</v>
      </c>
      <c r="N219" s="51">
        <v>0</v>
      </c>
      <c r="O219" s="111">
        <f t="shared" si="103"/>
        <v>132061.67000000001</v>
      </c>
      <c r="P219" s="51">
        <v>0</v>
      </c>
      <c r="Q219" s="51">
        <v>210843.33</v>
      </c>
      <c r="R219" s="51">
        <v>0</v>
      </c>
      <c r="S219" s="616">
        <v>93.8</v>
      </c>
      <c r="T219" s="616">
        <v>93.8</v>
      </c>
      <c r="U219" s="421">
        <v>44196</v>
      </c>
    </row>
    <row r="220" spans="1:21" ht="13.5" thickBot="1" x14ac:dyDescent="0.25">
      <c r="A220" s="697"/>
      <c r="B220" s="633" t="s">
        <v>31</v>
      </c>
      <c r="C220" s="180" t="s">
        <v>18</v>
      </c>
      <c r="D220" s="180" t="s">
        <v>18</v>
      </c>
      <c r="E220" s="180" t="s">
        <v>18</v>
      </c>
      <c r="F220" s="180" t="s">
        <v>18</v>
      </c>
      <c r="G220" s="180" t="s">
        <v>18</v>
      </c>
      <c r="H220" s="618">
        <v>3655.7</v>
      </c>
      <c r="I220" s="618">
        <v>3321.2</v>
      </c>
      <c r="J220" s="618">
        <v>1120</v>
      </c>
      <c r="K220" s="619">
        <v>152</v>
      </c>
      <c r="L220" s="634" t="s">
        <v>18</v>
      </c>
      <c r="M220" s="690">
        <f>SUM(M215:M219)</f>
        <v>8583182</v>
      </c>
      <c r="N220" s="690">
        <f t="shared" ref="N220:R220" si="104">SUM(N215:N219)</f>
        <v>0</v>
      </c>
      <c r="O220" s="690">
        <f t="shared" si="104"/>
        <v>3305607.5100000002</v>
      </c>
      <c r="P220" s="690">
        <f t="shared" si="104"/>
        <v>0</v>
      </c>
      <c r="Q220" s="690">
        <f t="shared" si="104"/>
        <v>5277574.49</v>
      </c>
      <c r="R220" s="690">
        <f t="shared" si="104"/>
        <v>0</v>
      </c>
      <c r="S220" s="618" t="s">
        <v>18</v>
      </c>
      <c r="T220" s="618" t="s">
        <v>18</v>
      </c>
      <c r="U220" s="622" t="s">
        <v>18</v>
      </c>
    </row>
    <row r="221" spans="1:21" x14ac:dyDescent="0.2">
      <c r="A221" s="436" t="s">
        <v>1054</v>
      </c>
      <c r="B221" s="686" t="s">
        <v>78</v>
      </c>
      <c r="C221" s="160" t="s">
        <v>40</v>
      </c>
      <c r="D221" s="161">
        <v>1976</v>
      </c>
      <c r="E221" s="161">
        <v>1976</v>
      </c>
      <c r="F221" s="187" t="s">
        <v>1050</v>
      </c>
      <c r="G221" s="160">
        <v>3</v>
      </c>
      <c r="H221" s="201">
        <v>1239.8</v>
      </c>
      <c r="I221" s="201">
        <v>1113.8</v>
      </c>
      <c r="J221" s="658">
        <v>509.9</v>
      </c>
      <c r="K221" s="351">
        <v>55</v>
      </c>
      <c r="L221" s="883" t="s">
        <v>1034</v>
      </c>
      <c r="M221" s="890">
        <v>61172</v>
      </c>
      <c r="N221" s="111">
        <v>0</v>
      </c>
      <c r="O221" s="111">
        <f t="shared" si="103"/>
        <v>23558.93</v>
      </c>
      <c r="P221" s="113">
        <v>0</v>
      </c>
      <c r="Q221" s="113">
        <v>37613.07</v>
      </c>
      <c r="R221" s="113">
        <v>0</v>
      </c>
      <c r="S221" s="645">
        <v>49.25</v>
      </c>
      <c r="T221" s="645">
        <v>35.270000000000003</v>
      </c>
      <c r="U221" s="422">
        <v>44196</v>
      </c>
    </row>
    <row r="222" spans="1:21" x14ac:dyDescent="0.2">
      <c r="A222" s="442" t="s">
        <v>1054</v>
      </c>
      <c r="B222" s="205" t="s">
        <v>78</v>
      </c>
      <c r="C222" s="56" t="s">
        <v>40</v>
      </c>
      <c r="D222" s="57">
        <v>1976</v>
      </c>
      <c r="E222" s="57">
        <v>1976</v>
      </c>
      <c r="F222" s="195" t="s">
        <v>1050</v>
      </c>
      <c r="G222" s="56">
        <v>3</v>
      </c>
      <c r="H222" s="202">
        <v>1239.8</v>
      </c>
      <c r="I222" s="202">
        <v>1113.8</v>
      </c>
      <c r="J222" s="654">
        <v>509.9</v>
      </c>
      <c r="K222" s="354">
        <v>55</v>
      </c>
      <c r="L222" s="2" t="s">
        <v>55</v>
      </c>
      <c r="M222" s="282">
        <v>3437807</v>
      </c>
      <c r="N222" s="51">
        <v>0</v>
      </c>
      <c r="O222" s="111">
        <f t="shared" si="103"/>
        <v>1323989.2400000002</v>
      </c>
      <c r="P222" s="51">
        <v>0</v>
      </c>
      <c r="Q222" s="51">
        <v>2113817.7599999998</v>
      </c>
      <c r="R222" s="51">
        <v>0</v>
      </c>
      <c r="S222" s="616">
        <v>6742.1200235340266</v>
      </c>
      <c r="T222" s="616">
        <v>7255.37</v>
      </c>
      <c r="U222" s="421">
        <v>44196</v>
      </c>
    </row>
    <row r="223" spans="1:21" x14ac:dyDescent="0.2">
      <c r="A223" s="442" t="s">
        <v>1054</v>
      </c>
      <c r="B223" s="205" t="s">
        <v>78</v>
      </c>
      <c r="C223" s="56" t="s">
        <v>40</v>
      </c>
      <c r="D223" s="57">
        <v>1976</v>
      </c>
      <c r="E223" s="57">
        <v>1976</v>
      </c>
      <c r="F223" s="195" t="s">
        <v>1050</v>
      </c>
      <c r="G223" s="56">
        <v>3</v>
      </c>
      <c r="H223" s="202">
        <v>1239.8</v>
      </c>
      <c r="I223" s="202">
        <v>1113.8</v>
      </c>
      <c r="J223" s="654">
        <v>509.9</v>
      </c>
      <c r="K223" s="354">
        <v>55</v>
      </c>
      <c r="L223" s="104" t="s">
        <v>1038</v>
      </c>
      <c r="M223" s="891">
        <v>82236</v>
      </c>
      <c r="N223" s="151">
        <v>0</v>
      </c>
      <c r="O223" s="111">
        <f t="shared" si="103"/>
        <v>31671.230000000003</v>
      </c>
      <c r="P223" s="151">
        <v>0</v>
      </c>
      <c r="Q223" s="151">
        <v>50564.77</v>
      </c>
      <c r="R223" s="151">
        <v>0</v>
      </c>
      <c r="S223" s="641">
        <v>66.33</v>
      </c>
      <c r="T223" s="641">
        <v>66.33</v>
      </c>
      <c r="U223" s="421">
        <v>44196</v>
      </c>
    </row>
    <row r="224" spans="1:21" ht="25.5" x14ac:dyDescent="0.2">
      <c r="A224" s="442" t="s">
        <v>1054</v>
      </c>
      <c r="B224" s="205" t="s">
        <v>78</v>
      </c>
      <c r="C224" s="56" t="s">
        <v>40</v>
      </c>
      <c r="D224" s="57">
        <v>1976</v>
      </c>
      <c r="E224" s="57">
        <v>1976</v>
      </c>
      <c r="F224" s="195" t="s">
        <v>1050</v>
      </c>
      <c r="G224" s="56">
        <v>3</v>
      </c>
      <c r="H224" s="202">
        <v>1239.8</v>
      </c>
      <c r="I224" s="202">
        <v>1113.8</v>
      </c>
      <c r="J224" s="654">
        <v>509.9</v>
      </c>
      <c r="K224" s="354">
        <v>55</v>
      </c>
      <c r="L224" s="10" t="s">
        <v>1039</v>
      </c>
      <c r="M224" s="891">
        <v>62461</v>
      </c>
      <c r="N224" s="151">
        <v>0</v>
      </c>
      <c r="O224" s="111">
        <f t="shared" si="103"/>
        <v>24055.360000000001</v>
      </c>
      <c r="P224" s="151">
        <v>0</v>
      </c>
      <c r="Q224" s="151">
        <v>38405.64</v>
      </c>
      <c r="R224" s="151">
        <v>0</v>
      </c>
      <c r="S224" s="641">
        <v>50.38</v>
      </c>
      <c r="T224" s="641">
        <v>50.38</v>
      </c>
      <c r="U224" s="421">
        <v>44196</v>
      </c>
    </row>
    <row r="225" spans="1:21" x14ac:dyDescent="0.2">
      <c r="A225" s="442" t="s">
        <v>1054</v>
      </c>
      <c r="B225" s="205" t="s">
        <v>78</v>
      </c>
      <c r="C225" s="56" t="s">
        <v>40</v>
      </c>
      <c r="D225" s="57">
        <v>1976</v>
      </c>
      <c r="E225" s="57">
        <v>1976</v>
      </c>
      <c r="F225" s="195" t="s">
        <v>1050</v>
      </c>
      <c r="G225" s="56">
        <v>3</v>
      </c>
      <c r="H225" s="202">
        <v>1239.8</v>
      </c>
      <c r="I225" s="202">
        <v>1113.8</v>
      </c>
      <c r="J225" s="654">
        <v>509.9</v>
      </c>
      <c r="K225" s="354">
        <v>55</v>
      </c>
      <c r="L225" s="10" t="s">
        <v>1036</v>
      </c>
      <c r="M225" s="891">
        <v>62461</v>
      </c>
      <c r="N225" s="151">
        <v>0</v>
      </c>
      <c r="O225" s="111">
        <f t="shared" si="103"/>
        <v>24055.360000000001</v>
      </c>
      <c r="P225" s="151">
        <v>0</v>
      </c>
      <c r="Q225" s="151">
        <v>38405.64</v>
      </c>
      <c r="R225" s="151">
        <v>0</v>
      </c>
      <c r="S225" s="641">
        <v>50.38</v>
      </c>
      <c r="T225" s="641">
        <v>50.38</v>
      </c>
      <c r="U225" s="421">
        <v>44196</v>
      </c>
    </row>
    <row r="226" spans="1:21" ht="25.5" x14ac:dyDescent="0.2">
      <c r="A226" s="442" t="s">
        <v>1054</v>
      </c>
      <c r="B226" s="205" t="s">
        <v>78</v>
      </c>
      <c r="C226" s="56" t="s">
        <v>40</v>
      </c>
      <c r="D226" s="57">
        <v>1976</v>
      </c>
      <c r="E226" s="57">
        <v>1976</v>
      </c>
      <c r="F226" s="195" t="s">
        <v>1050</v>
      </c>
      <c r="G226" s="56">
        <v>3</v>
      </c>
      <c r="H226" s="202">
        <v>1239.8</v>
      </c>
      <c r="I226" s="202">
        <v>1113.8</v>
      </c>
      <c r="J226" s="654">
        <v>509.9</v>
      </c>
      <c r="K226" s="354">
        <v>55</v>
      </c>
      <c r="L226" s="10" t="s">
        <v>1026</v>
      </c>
      <c r="M226" s="891">
        <v>83277</v>
      </c>
      <c r="N226" s="151">
        <v>0</v>
      </c>
      <c r="O226" s="111">
        <f t="shared" si="103"/>
        <v>32072.15</v>
      </c>
      <c r="P226" s="151">
        <v>0</v>
      </c>
      <c r="Q226" s="151">
        <v>51204.85</v>
      </c>
      <c r="R226" s="151">
        <v>0</v>
      </c>
      <c r="S226" s="641">
        <v>67.17</v>
      </c>
      <c r="T226" s="641">
        <v>67.17</v>
      </c>
      <c r="U226" s="421">
        <v>44196</v>
      </c>
    </row>
    <row r="227" spans="1:21" ht="13.5" thickBot="1" x14ac:dyDescent="0.25">
      <c r="A227" s="698"/>
      <c r="B227" s="706" t="s">
        <v>31</v>
      </c>
      <c r="C227" s="480" t="s">
        <v>18</v>
      </c>
      <c r="D227" s="480" t="s">
        <v>18</v>
      </c>
      <c r="E227" s="480" t="s">
        <v>18</v>
      </c>
      <c r="F227" s="480" t="s">
        <v>18</v>
      </c>
      <c r="G227" s="480" t="s">
        <v>18</v>
      </c>
      <c r="H227" s="484">
        <v>1239.8</v>
      </c>
      <c r="I227" s="484">
        <v>1113.8</v>
      </c>
      <c r="J227" s="484">
        <v>509.9</v>
      </c>
      <c r="K227" s="637">
        <v>55</v>
      </c>
      <c r="L227" s="638" t="s">
        <v>18</v>
      </c>
      <c r="M227" s="286">
        <f>SUM(M221:M226)</f>
        <v>3789414</v>
      </c>
      <c r="N227" s="286">
        <f t="shared" ref="N227:R227" si="105">SUM(N221:N226)</f>
        <v>0</v>
      </c>
      <c r="O227" s="286">
        <f t="shared" si="105"/>
        <v>1459402.2700000003</v>
      </c>
      <c r="P227" s="286">
        <f t="shared" si="105"/>
        <v>0</v>
      </c>
      <c r="Q227" s="286">
        <f t="shared" si="105"/>
        <v>2330011.73</v>
      </c>
      <c r="R227" s="286">
        <f t="shared" si="105"/>
        <v>0</v>
      </c>
      <c r="S227" s="484" t="s">
        <v>18</v>
      </c>
      <c r="T227" s="484" t="s">
        <v>18</v>
      </c>
      <c r="U227" s="678" t="s">
        <v>18</v>
      </c>
    </row>
    <row r="228" spans="1:21" x14ac:dyDescent="0.2">
      <c r="A228" s="702" t="s">
        <v>1055</v>
      </c>
      <c r="B228" s="680" t="s">
        <v>353</v>
      </c>
      <c r="C228" s="623" t="s">
        <v>40</v>
      </c>
      <c r="D228" s="624">
        <v>1988</v>
      </c>
      <c r="E228" s="624">
        <v>1988</v>
      </c>
      <c r="F228" s="625" t="s">
        <v>54</v>
      </c>
      <c r="G228" s="623">
        <v>4</v>
      </c>
      <c r="H228" s="642">
        <v>2591.5</v>
      </c>
      <c r="I228" s="642">
        <v>2142.3000000000002</v>
      </c>
      <c r="J228" s="611">
        <v>1220</v>
      </c>
      <c r="K228" s="628">
        <v>108</v>
      </c>
      <c r="L228" s="882" t="s">
        <v>1034</v>
      </c>
      <c r="M228" s="889">
        <v>127631</v>
      </c>
      <c r="N228" s="611">
        <v>0</v>
      </c>
      <c r="O228" s="111">
        <f t="shared" si="103"/>
        <v>49154.03</v>
      </c>
      <c r="P228" s="630">
        <v>0</v>
      </c>
      <c r="Q228" s="630">
        <v>78476.97</v>
      </c>
      <c r="R228" s="630">
        <v>0</v>
      </c>
      <c r="S228" s="629">
        <v>49.25</v>
      </c>
      <c r="T228" s="629">
        <v>49.25</v>
      </c>
      <c r="U228" s="631">
        <v>44196</v>
      </c>
    </row>
    <row r="229" spans="1:21" ht="13.5" thickBot="1" x14ac:dyDescent="0.25">
      <c r="A229" s="699"/>
      <c r="B229" s="636" t="s">
        <v>31</v>
      </c>
      <c r="C229" s="480" t="s">
        <v>18</v>
      </c>
      <c r="D229" s="480" t="s">
        <v>18</v>
      </c>
      <c r="E229" s="480" t="s">
        <v>18</v>
      </c>
      <c r="F229" s="480" t="s">
        <v>18</v>
      </c>
      <c r="G229" s="480" t="s">
        <v>18</v>
      </c>
      <c r="H229" s="484">
        <f>H228</f>
        <v>2591.5</v>
      </c>
      <c r="I229" s="484">
        <f>I228</f>
        <v>2142.3000000000002</v>
      </c>
      <c r="J229" s="484">
        <f>J228</f>
        <v>1220</v>
      </c>
      <c r="K229" s="677">
        <f>K228</f>
        <v>108</v>
      </c>
      <c r="L229" s="638" t="s">
        <v>18</v>
      </c>
      <c r="M229" s="286">
        <f>M228</f>
        <v>127631</v>
      </c>
      <c r="N229" s="286">
        <f t="shared" ref="N229:R229" si="106">N228</f>
        <v>0</v>
      </c>
      <c r="O229" s="286">
        <f>O228</f>
        <v>49154.03</v>
      </c>
      <c r="P229" s="286">
        <f t="shared" si="106"/>
        <v>0</v>
      </c>
      <c r="Q229" s="286">
        <f t="shared" si="106"/>
        <v>78476.97</v>
      </c>
      <c r="R229" s="286">
        <f t="shared" si="106"/>
        <v>0</v>
      </c>
      <c r="S229" s="484" t="s">
        <v>18</v>
      </c>
      <c r="T229" s="484" t="s">
        <v>18</v>
      </c>
      <c r="U229" s="643" t="s">
        <v>18</v>
      </c>
    </row>
    <row r="230" spans="1:21" x14ac:dyDescent="0.2">
      <c r="A230" s="702" t="s">
        <v>1056</v>
      </c>
      <c r="B230" s="680" t="s">
        <v>79</v>
      </c>
      <c r="C230" s="623" t="s">
        <v>40</v>
      </c>
      <c r="D230" s="624">
        <v>1983</v>
      </c>
      <c r="E230" s="624">
        <v>1983</v>
      </c>
      <c r="F230" s="625" t="s">
        <v>63</v>
      </c>
      <c r="G230" s="623">
        <v>5</v>
      </c>
      <c r="H230" s="681">
        <v>4743.7</v>
      </c>
      <c r="I230" s="681">
        <v>4229.5</v>
      </c>
      <c r="J230" s="611">
        <v>1131.48</v>
      </c>
      <c r="K230" s="628">
        <v>165</v>
      </c>
      <c r="L230" s="11" t="s">
        <v>55</v>
      </c>
      <c r="M230" s="889">
        <v>5914569</v>
      </c>
      <c r="N230" s="611">
        <v>0</v>
      </c>
      <c r="O230" s="111">
        <f t="shared" si="103"/>
        <v>2277854.96</v>
      </c>
      <c r="P230" s="611">
        <v>0</v>
      </c>
      <c r="Q230" s="611">
        <v>3636714.04</v>
      </c>
      <c r="R230" s="611">
        <v>0</v>
      </c>
      <c r="S230" s="612">
        <f>M230/J230</f>
        <v>5227.2855021741434</v>
      </c>
      <c r="T230" s="612">
        <v>4349.58</v>
      </c>
      <c r="U230" s="653">
        <v>44196</v>
      </c>
    </row>
    <row r="231" spans="1:21" ht="13.5" thickBot="1" x14ac:dyDescent="0.25">
      <c r="A231" s="697"/>
      <c r="B231" s="633" t="s">
        <v>31</v>
      </c>
      <c r="C231" s="180" t="s">
        <v>18</v>
      </c>
      <c r="D231" s="180" t="s">
        <v>18</v>
      </c>
      <c r="E231" s="180" t="s">
        <v>18</v>
      </c>
      <c r="F231" s="180" t="s">
        <v>18</v>
      </c>
      <c r="G231" s="180" t="s">
        <v>18</v>
      </c>
      <c r="H231" s="618">
        <v>4743.7</v>
      </c>
      <c r="I231" s="618">
        <v>4229.5</v>
      </c>
      <c r="J231" s="618">
        <v>1131.48</v>
      </c>
      <c r="K231" s="619">
        <v>165</v>
      </c>
      <c r="L231" s="634" t="s">
        <v>18</v>
      </c>
      <c r="M231" s="690">
        <f>SUM(M230)</f>
        <v>5914569</v>
      </c>
      <c r="N231" s="690">
        <f t="shared" ref="N231:R231" si="107">SUM(N230)</f>
        <v>0</v>
      </c>
      <c r="O231" s="690">
        <f t="shared" si="107"/>
        <v>2277854.96</v>
      </c>
      <c r="P231" s="690">
        <f t="shared" si="107"/>
        <v>0</v>
      </c>
      <c r="Q231" s="690">
        <f>SUM(Q230)</f>
        <v>3636714.04</v>
      </c>
      <c r="R231" s="690">
        <f t="shared" si="107"/>
        <v>0</v>
      </c>
      <c r="S231" s="618" t="s">
        <v>18</v>
      </c>
      <c r="T231" s="618" t="s">
        <v>18</v>
      </c>
      <c r="U231" s="622" t="s">
        <v>18</v>
      </c>
    </row>
    <row r="232" spans="1:21" x14ac:dyDescent="0.2">
      <c r="A232" s="436" t="s">
        <v>1057</v>
      </c>
      <c r="B232" s="686" t="s">
        <v>1051</v>
      </c>
      <c r="C232" s="160" t="s">
        <v>40</v>
      </c>
      <c r="D232" s="160">
        <v>1976</v>
      </c>
      <c r="E232" s="160">
        <v>1976</v>
      </c>
      <c r="F232" s="187" t="s">
        <v>354</v>
      </c>
      <c r="G232" s="160">
        <v>3</v>
      </c>
      <c r="H232" s="306">
        <v>1206.3</v>
      </c>
      <c r="I232" s="306">
        <v>1072.7</v>
      </c>
      <c r="J232" s="111">
        <v>658.87</v>
      </c>
      <c r="K232" s="351">
        <v>47</v>
      </c>
      <c r="L232" s="8" t="s">
        <v>1038</v>
      </c>
      <c r="M232" s="890">
        <v>115021</v>
      </c>
      <c r="N232" s="111">
        <v>0</v>
      </c>
      <c r="O232" s="111">
        <f t="shared" si="103"/>
        <v>44297.59</v>
      </c>
      <c r="P232" s="113">
        <v>0</v>
      </c>
      <c r="Q232" s="113">
        <v>70723.41</v>
      </c>
      <c r="R232" s="113">
        <v>0</v>
      </c>
      <c r="S232" s="645">
        <v>95.35</v>
      </c>
      <c r="T232" s="645">
        <v>95.35</v>
      </c>
      <c r="U232" s="422">
        <v>44196</v>
      </c>
    </row>
    <row r="233" spans="1:21" ht="25.5" x14ac:dyDescent="0.2">
      <c r="A233" s="442" t="s">
        <v>1057</v>
      </c>
      <c r="B233" s="205" t="s">
        <v>1051</v>
      </c>
      <c r="C233" s="56" t="s">
        <v>40</v>
      </c>
      <c r="D233" s="56">
        <v>1976</v>
      </c>
      <c r="E233" s="56">
        <v>1976</v>
      </c>
      <c r="F233" s="195" t="s">
        <v>354</v>
      </c>
      <c r="G233" s="56">
        <v>3</v>
      </c>
      <c r="H233" s="307">
        <v>1206.3</v>
      </c>
      <c r="I233" s="307">
        <v>1072.7</v>
      </c>
      <c r="J233" s="51">
        <v>658.87</v>
      </c>
      <c r="K233" s="354">
        <v>47</v>
      </c>
      <c r="L233" s="10" t="s">
        <v>1024</v>
      </c>
      <c r="M233" s="282">
        <v>87360</v>
      </c>
      <c r="N233" s="51">
        <v>0</v>
      </c>
      <c r="O233" s="111">
        <f t="shared" si="103"/>
        <v>33644.620000000003</v>
      </c>
      <c r="P233" s="51">
        <v>0</v>
      </c>
      <c r="Q233" s="51">
        <v>53715.38</v>
      </c>
      <c r="R233" s="51">
        <v>0</v>
      </c>
      <c r="S233" s="616">
        <v>72.42</v>
      </c>
      <c r="T233" s="616">
        <v>72.42</v>
      </c>
      <c r="U233" s="421">
        <v>44196</v>
      </c>
    </row>
    <row r="234" spans="1:21" ht="25.5" x14ac:dyDescent="0.2">
      <c r="A234" s="442" t="s">
        <v>1057</v>
      </c>
      <c r="B234" s="205" t="s">
        <v>1051</v>
      </c>
      <c r="C234" s="56" t="s">
        <v>40</v>
      </c>
      <c r="D234" s="56">
        <v>1976</v>
      </c>
      <c r="E234" s="56">
        <v>1976</v>
      </c>
      <c r="F234" s="195" t="s">
        <v>354</v>
      </c>
      <c r="G234" s="56">
        <v>3</v>
      </c>
      <c r="H234" s="307">
        <v>1206.3</v>
      </c>
      <c r="I234" s="307">
        <v>1072.7</v>
      </c>
      <c r="J234" s="51">
        <v>658.87</v>
      </c>
      <c r="K234" s="354">
        <v>47</v>
      </c>
      <c r="L234" s="10" t="s">
        <v>1039</v>
      </c>
      <c r="M234" s="282">
        <v>87360</v>
      </c>
      <c r="N234" s="51">
        <v>0</v>
      </c>
      <c r="O234" s="111">
        <f t="shared" si="103"/>
        <v>33644.620000000003</v>
      </c>
      <c r="P234" s="51">
        <v>0</v>
      </c>
      <c r="Q234" s="51">
        <v>53715.38</v>
      </c>
      <c r="R234" s="51">
        <v>0</v>
      </c>
      <c r="S234" s="616">
        <v>72.42</v>
      </c>
      <c r="T234" s="616">
        <v>72.42</v>
      </c>
      <c r="U234" s="421">
        <v>44196</v>
      </c>
    </row>
    <row r="235" spans="1:21" x14ac:dyDescent="0.2">
      <c r="A235" s="442" t="s">
        <v>1057</v>
      </c>
      <c r="B235" s="205" t="s">
        <v>1051</v>
      </c>
      <c r="C235" s="56" t="s">
        <v>40</v>
      </c>
      <c r="D235" s="56">
        <v>1976</v>
      </c>
      <c r="E235" s="56">
        <v>1976</v>
      </c>
      <c r="F235" s="195" t="s">
        <v>354</v>
      </c>
      <c r="G235" s="56">
        <v>3</v>
      </c>
      <c r="H235" s="307">
        <v>1206.3</v>
      </c>
      <c r="I235" s="307">
        <v>1072.7</v>
      </c>
      <c r="J235" s="51">
        <v>658.87</v>
      </c>
      <c r="K235" s="354">
        <v>47</v>
      </c>
      <c r="L235" s="10" t="s">
        <v>1036</v>
      </c>
      <c r="M235" s="282">
        <v>87360</v>
      </c>
      <c r="N235" s="51">
        <v>0</v>
      </c>
      <c r="O235" s="111">
        <f t="shared" si="103"/>
        <v>33644.620000000003</v>
      </c>
      <c r="P235" s="51">
        <v>0</v>
      </c>
      <c r="Q235" s="51">
        <v>53715.38</v>
      </c>
      <c r="R235" s="51">
        <v>0</v>
      </c>
      <c r="S235" s="616">
        <v>72.42</v>
      </c>
      <c r="T235" s="616">
        <v>72.42</v>
      </c>
      <c r="U235" s="421">
        <v>44196</v>
      </c>
    </row>
    <row r="236" spans="1:21" ht="25.5" x14ac:dyDescent="0.2">
      <c r="A236" s="442" t="s">
        <v>1057</v>
      </c>
      <c r="B236" s="205" t="s">
        <v>1051</v>
      </c>
      <c r="C236" s="56" t="s">
        <v>40</v>
      </c>
      <c r="D236" s="56">
        <v>1976</v>
      </c>
      <c r="E236" s="56">
        <v>1976</v>
      </c>
      <c r="F236" s="195" t="s">
        <v>354</v>
      </c>
      <c r="G236" s="56">
        <v>3</v>
      </c>
      <c r="H236" s="307">
        <v>1206.3</v>
      </c>
      <c r="I236" s="307">
        <v>1072.7</v>
      </c>
      <c r="J236" s="51">
        <v>658.87</v>
      </c>
      <c r="K236" s="354">
        <v>47</v>
      </c>
      <c r="L236" s="10" t="s">
        <v>1026</v>
      </c>
      <c r="M236" s="282">
        <v>116468</v>
      </c>
      <c r="N236" s="51">
        <v>0</v>
      </c>
      <c r="O236" s="111">
        <f t="shared" si="103"/>
        <v>44854.869999999995</v>
      </c>
      <c r="P236" s="51">
        <v>0</v>
      </c>
      <c r="Q236" s="51">
        <v>71613.13</v>
      </c>
      <c r="R236" s="51">
        <v>0</v>
      </c>
      <c r="S236" s="616">
        <v>96.55</v>
      </c>
      <c r="T236" s="616">
        <v>96.55</v>
      </c>
      <c r="U236" s="421">
        <v>44196</v>
      </c>
    </row>
    <row r="237" spans="1:21" ht="13.5" thickBot="1" x14ac:dyDescent="0.25">
      <c r="A237" s="674"/>
      <c r="B237" s="689" t="s">
        <v>31</v>
      </c>
      <c r="C237" s="180" t="s">
        <v>18</v>
      </c>
      <c r="D237" s="180" t="s">
        <v>18</v>
      </c>
      <c r="E237" s="180" t="s">
        <v>18</v>
      </c>
      <c r="F237" s="180" t="s">
        <v>18</v>
      </c>
      <c r="G237" s="180" t="s">
        <v>18</v>
      </c>
      <c r="H237" s="618">
        <v>1206.3</v>
      </c>
      <c r="I237" s="682">
        <v>1072.7</v>
      </c>
      <c r="J237" s="618">
        <v>658.87</v>
      </c>
      <c r="K237" s="619">
        <v>47</v>
      </c>
      <c r="L237" s="634" t="s">
        <v>18</v>
      </c>
      <c r="M237" s="690">
        <f>SUM(M232:M236)</f>
        <v>493569</v>
      </c>
      <c r="N237" s="690">
        <f t="shared" ref="N237:R237" si="108">SUM(N232:N236)</f>
        <v>0</v>
      </c>
      <c r="O237" s="690">
        <f t="shared" si="108"/>
        <v>190086.31999999998</v>
      </c>
      <c r="P237" s="690">
        <f t="shared" si="108"/>
        <v>0</v>
      </c>
      <c r="Q237" s="690">
        <f t="shared" si="108"/>
        <v>303482.68000000005</v>
      </c>
      <c r="R237" s="690">
        <f t="shared" si="108"/>
        <v>0</v>
      </c>
      <c r="S237" s="618" t="s">
        <v>18</v>
      </c>
      <c r="T237" s="618" t="s">
        <v>18</v>
      </c>
      <c r="U237" s="622" t="s">
        <v>18</v>
      </c>
    </row>
    <row r="238" spans="1:21" x14ac:dyDescent="0.2">
      <c r="A238" s="275" t="s">
        <v>1058</v>
      </c>
      <c r="B238" s="685" t="s">
        <v>355</v>
      </c>
      <c r="C238" s="623" t="s">
        <v>40</v>
      </c>
      <c r="D238" s="624">
        <v>1977</v>
      </c>
      <c r="E238" s="624">
        <v>1977</v>
      </c>
      <c r="F238" s="625" t="s">
        <v>354</v>
      </c>
      <c r="G238" s="623">
        <v>3</v>
      </c>
      <c r="H238" s="642">
        <v>1590.6</v>
      </c>
      <c r="I238" s="642">
        <v>1474.9</v>
      </c>
      <c r="J238" s="611">
        <v>666.18</v>
      </c>
      <c r="K238" s="628">
        <v>37</v>
      </c>
      <c r="L238" s="882" t="s">
        <v>1034</v>
      </c>
      <c r="M238" s="889">
        <v>195819</v>
      </c>
      <c r="N238" s="611">
        <v>0</v>
      </c>
      <c r="O238" s="111">
        <f t="shared" si="103"/>
        <v>75415.009999999995</v>
      </c>
      <c r="P238" s="630">
        <v>0</v>
      </c>
      <c r="Q238" s="630">
        <v>120403.99</v>
      </c>
      <c r="R238" s="630">
        <v>0</v>
      </c>
      <c r="S238" s="629">
        <v>123.11</v>
      </c>
      <c r="T238" s="629">
        <v>123.11</v>
      </c>
      <c r="U238" s="656">
        <v>44196</v>
      </c>
    </row>
    <row r="239" spans="1:21" x14ac:dyDescent="0.2">
      <c r="A239" s="442" t="s">
        <v>1058</v>
      </c>
      <c r="B239" s="205" t="s">
        <v>355</v>
      </c>
      <c r="C239" s="56" t="s">
        <v>40</v>
      </c>
      <c r="D239" s="57">
        <v>1977</v>
      </c>
      <c r="E239" s="57">
        <v>1977</v>
      </c>
      <c r="F239" s="195" t="s">
        <v>354</v>
      </c>
      <c r="G239" s="56">
        <v>3</v>
      </c>
      <c r="H239" s="202">
        <v>1590.6</v>
      </c>
      <c r="I239" s="202">
        <v>1474.9</v>
      </c>
      <c r="J239" s="51">
        <v>666.18</v>
      </c>
      <c r="K239" s="354">
        <v>37</v>
      </c>
      <c r="L239" s="10" t="s">
        <v>1038</v>
      </c>
      <c r="M239" s="282">
        <v>151664</v>
      </c>
      <c r="N239" s="51">
        <v>0</v>
      </c>
      <c r="O239" s="111">
        <f t="shared" si="103"/>
        <v>58409.770000000004</v>
      </c>
      <c r="P239" s="51">
        <v>0</v>
      </c>
      <c r="Q239" s="51">
        <v>93254.23</v>
      </c>
      <c r="R239" s="51">
        <v>0</v>
      </c>
      <c r="S239" s="616">
        <v>95.35</v>
      </c>
      <c r="T239" s="616">
        <v>95.35</v>
      </c>
      <c r="U239" s="421">
        <v>44196</v>
      </c>
    </row>
    <row r="240" spans="1:21" ht="25.5" x14ac:dyDescent="0.2">
      <c r="A240" s="442" t="s">
        <v>1058</v>
      </c>
      <c r="B240" s="205" t="s">
        <v>355</v>
      </c>
      <c r="C240" s="56" t="s">
        <v>40</v>
      </c>
      <c r="D240" s="57">
        <v>1977</v>
      </c>
      <c r="E240" s="57">
        <v>1977</v>
      </c>
      <c r="F240" s="195" t="s">
        <v>354</v>
      </c>
      <c r="G240" s="56">
        <v>3</v>
      </c>
      <c r="H240" s="202">
        <v>1590.6</v>
      </c>
      <c r="I240" s="202">
        <v>1474.9</v>
      </c>
      <c r="J240" s="51">
        <v>666.18</v>
      </c>
      <c r="K240" s="354">
        <v>37</v>
      </c>
      <c r="L240" s="10" t="s">
        <v>1024</v>
      </c>
      <c r="M240" s="282">
        <v>115191</v>
      </c>
      <c r="N240" s="51">
        <v>0</v>
      </c>
      <c r="O240" s="111">
        <f t="shared" si="103"/>
        <v>44363.06</v>
      </c>
      <c r="P240" s="51">
        <v>0</v>
      </c>
      <c r="Q240" s="51">
        <v>70827.94</v>
      </c>
      <c r="R240" s="51">
        <v>0</v>
      </c>
      <c r="S240" s="616">
        <v>72.42</v>
      </c>
      <c r="T240" s="616">
        <v>72.42</v>
      </c>
      <c r="U240" s="421">
        <v>44196</v>
      </c>
    </row>
    <row r="241" spans="1:22" ht="25.5" x14ac:dyDescent="0.2">
      <c r="A241" s="442" t="s">
        <v>1058</v>
      </c>
      <c r="B241" s="205" t="s">
        <v>355</v>
      </c>
      <c r="C241" s="56" t="s">
        <v>40</v>
      </c>
      <c r="D241" s="57">
        <v>1977</v>
      </c>
      <c r="E241" s="57">
        <v>1977</v>
      </c>
      <c r="F241" s="195" t="s">
        <v>354</v>
      </c>
      <c r="G241" s="56">
        <v>3</v>
      </c>
      <c r="H241" s="202">
        <v>1590.6</v>
      </c>
      <c r="I241" s="202">
        <v>1474.9</v>
      </c>
      <c r="J241" s="51">
        <v>666.18</v>
      </c>
      <c r="K241" s="354">
        <v>37</v>
      </c>
      <c r="L241" s="10" t="s">
        <v>1039</v>
      </c>
      <c r="M241" s="282">
        <v>115191</v>
      </c>
      <c r="N241" s="51">
        <v>0</v>
      </c>
      <c r="O241" s="111">
        <f t="shared" si="103"/>
        <v>44363.06</v>
      </c>
      <c r="P241" s="51">
        <v>0</v>
      </c>
      <c r="Q241" s="51">
        <v>70827.94</v>
      </c>
      <c r="R241" s="51">
        <v>0</v>
      </c>
      <c r="S241" s="616">
        <v>72.42</v>
      </c>
      <c r="T241" s="616">
        <v>72.42</v>
      </c>
      <c r="U241" s="421">
        <v>44196</v>
      </c>
    </row>
    <row r="242" spans="1:22" x14ac:dyDescent="0.2">
      <c r="A242" s="442" t="s">
        <v>1058</v>
      </c>
      <c r="B242" s="205" t="s">
        <v>355</v>
      </c>
      <c r="C242" s="56" t="s">
        <v>40</v>
      </c>
      <c r="D242" s="57">
        <v>1977</v>
      </c>
      <c r="E242" s="57">
        <v>1977</v>
      </c>
      <c r="F242" s="195" t="s">
        <v>354</v>
      </c>
      <c r="G242" s="56">
        <v>3</v>
      </c>
      <c r="H242" s="202">
        <v>1590.6</v>
      </c>
      <c r="I242" s="202">
        <v>1474.9</v>
      </c>
      <c r="J242" s="51">
        <v>666.18</v>
      </c>
      <c r="K242" s="354">
        <v>37</v>
      </c>
      <c r="L242" s="10" t="s">
        <v>1036</v>
      </c>
      <c r="M242" s="282">
        <v>115191</v>
      </c>
      <c r="N242" s="51">
        <v>0</v>
      </c>
      <c r="O242" s="111">
        <f t="shared" si="103"/>
        <v>44363.06</v>
      </c>
      <c r="P242" s="51">
        <v>0</v>
      </c>
      <c r="Q242" s="51">
        <v>70827.94</v>
      </c>
      <c r="R242" s="51">
        <v>0</v>
      </c>
      <c r="S242" s="616">
        <v>72.42</v>
      </c>
      <c r="T242" s="616">
        <v>72.42</v>
      </c>
      <c r="U242" s="421">
        <v>44196</v>
      </c>
    </row>
    <row r="243" spans="1:22" ht="25.5" x14ac:dyDescent="0.2">
      <c r="A243" s="442" t="s">
        <v>1058</v>
      </c>
      <c r="B243" s="205" t="s">
        <v>355</v>
      </c>
      <c r="C243" s="56" t="s">
        <v>40</v>
      </c>
      <c r="D243" s="57">
        <v>1977</v>
      </c>
      <c r="E243" s="57">
        <v>1977</v>
      </c>
      <c r="F243" s="195" t="s">
        <v>354</v>
      </c>
      <c r="G243" s="56">
        <v>3</v>
      </c>
      <c r="H243" s="202">
        <v>1590.6</v>
      </c>
      <c r="I243" s="202">
        <v>1474.9</v>
      </c>
      <c r="J243" s="51">
        <v>666.18</v>
      </c>
      <c r="K243" s="354">
        <v>37</v>
      </c>
      <c r="L243" s="10" t="s">
        <v>1026</v>
      </c>
      <c r="M243" s="282">
        <v>153572</v>
      </c>
      <c r="N243" s="51">
        <v>0</v>
      </c>
      <c r="O243" s="111">
        <f t="shared" si="103"/>
        <v>59144.59</v>
      </c>
      <c r="P243" s="51">
        <v>0</v>
      </c>
      <c r="Q243" s="51">
        <v>94427.41</v>
      </c>
      <c r="R243" s="51">
        <v>0</v>
      </c>
      <c r="S243" s="616">
        <v>96.55</v>
      </c>
      <c r="T243" s="616">
        <v>96.55</v>
      </c>
      <c r="U243" s="421">
        <v>44196</v>
      </c>
    </row>
    <row r="244" spans="1:22" ht="13.5" thickBot="1" x14ac:dyDescent="0.25">
      <c r="A244" s="436"/>
      <c r="B244" s="633" t="s">
        <v>31</v>
      </c>
      <c r="C244" s="180" t="s">
        <v>18</v>
      </c>
      <c r="D244" s="180" t="s">
        <v>18</v>
      </c>
      <c r="E244" s="180" t="s">
        <v>18</v>
      </c>
      <c r="F244" s="180" t="s">
        <v>18</v>
      </c>
      <c r="G244" s="180" t="s">
        <v>18</v>
      </c>
      <c r="H244" s="618">
        <v>1590.6</v>
      </c>
      <c r="I244" s="618">
        <v>1474.9</v>
      </c>
      <c r="J244" s="618">
        <v>666.18</v>
      </c>
      <c r="K244" s="619">
        <v>37</v>
      </c>
      <c r="L244" s="634" t="s">
        <v>18</v>
      </c>
      <c r="M244" s="690">
        <f>SUM(M238:M243)</f>
        <v>846628</v>
      </c>
      <c r="N244" s="690">
        <f t="shared" ref="N244:R244" si="109">SUM(N238:N243)</f>
        <v>0</v>
      </c>
      <c r="O244" s="690">
        <f t="shared" si="109"/>
        <v>326058.54999999993</v>
      </c>
      <c r="P244" s="690">
        <f t="shared" si="109"/>
        <v>0</v>
      </c>
      <c r="Q244" s="690">
        <f t="shared" si="109"/>
        <v>520569.45000000007</v>
      </c>
      <c r="R244" s="690">
        <f t="shared" si="109"/>
        <v>0</v>
      </c>
      <c r="S244" s="618" t="s">
        <v>18</v>
      </c>
      <c r="T244" s="618" t="s">
        <v>18</v>
      </c>
      <c r="U244" s="622" t="s">
        <v>18</v>
      </c>
    </row>
    <row r="245" spans="1:22" x14ac:dyDescent="0.2">
      <c r="A245" s="197" t="s">
        <v>1059</v>
      </c>
      <c r="B245" s="685" t="s">
        <v>80</v>
      </c>
      <c r="C245" s="623" t="s">
        <v>40</v>
      </c>
      <c r="D245" s="624">
        <v>1991</v>
      </c>
      <c r="E245" s="624">
        <v>1991</v>
      </c>
      <c r="F245" s="625" t="s">
        <v>63</v>
      </c>
      <c r="G245" s="623">
        <v>5</v>
      </c>
      <c r="H245" s="642">
        <v>7042.2</v>
      </c>
      <c r="I245" s="642">
        <v>4290.8</v>
      </c>
      <c r="J245" s="652">
        <v>1615</v>
      </c>
      <c r="K245" s="628">
        <v>192</v>
      </c>
      <c r="L245" s="882" t="s">
        <v>1034</v>
      </c>
      <c r="M245" s="889">
        <v>137347</v>
      </c>
      <c r="N245" s="611">
        <v>0</v>
      </c>
      <c r="O245" s="111">
        <f t="shared" si="103"/>
        <v>52895.92</v>
      </c>
      <c r="P245" s="630">
        <v>0</v>
      </c>
      <c r="Q245" s="630">
        <v>84451.08</v>
      </c>
      <c r="R245" s="630">
        <v>0</v>
      </c>
      <c r="S245" s="629">
        <f>M245/H245</f>
        <v>19.503422226008919</v>
      </c>
      <c r="T245" s="629">
        <v>29.64</v>
      </c>
      <c r="U245" s="656">
        <v>44196</v>
      </c>
    </row>
    <row r="246" spans="1:22" x14ac:dyDescent="0.2">
      <c r="A246" s="197" t="s">
        <v>1059</v>
      </c>
      <c r="B246" s="205" t="s">
        <v>80</v>
      </c>
      <c r="C246" s="56" t="s">
        <v>40</v>
      </c>
      <c r="D246" s="57">
        <v>1991</v>
      </c>
      <c r="E246" s="57">
        <v>1991</v>
      </c>
      <c r="F246" s="195" t="s">
        <v>63</v>
      </c>
      <c r="G246" s="56">
        <v>5</v>
      </c>
      <c r="H246" s="202">
        <v>7042.2</v>
      </c>
      <c r="I246" s="202">
        <v>4290.8</v>
      </c>
      <c r="J246" s="654">
        <v>1615</v>
      </c>
      <c r="K246" s="354">
        <v>192</v>
      </c>
      <c r="L246" s="2" t="s">
        <v>55</v>
      </c>
      <c r="M246" s="282">
        <v>5656053</v>
      </c>
      <c r="N246" s="51">
        <v>0</v>
      </c>
      <c r="O246" s="111">
        <f t="shared" si="103"/>
        <v>2178293.7000000002</v>
      </c>
      <c r="P246" s="51">
        <v>0</v>
      </c>
      <c r="Q246" s="51">
        <v>3477759.3</v>
      </c>
      <c r="R246" s="51">
        <v>0</v>
      </c>
      <c r="S246" s="616">
        <v>3502.2</v>
      </c>
      <c r="T246" s="616">
        <v>3502.2</v>
      </c>
      <c r="U246" s="421">
        <v>44196</v>
      </c>
      <c r="V246" s="451"/>
    </row>
    <row r="247" spans="1:22" ht="13.5" thickBot="1" x14ac:dyDescent="0.25">
      <c r="A247" s="697"/>
      <c r="B247" s="646" t="s">
        <v>31</v>
      </c>
      <c r="C247" s="180" t="s">
        <v>18</v>
      </c>
      <c r="D247" s="180" t="s">
        <v>18</v>
      </c>
      <c r="E247" s="180" t="s">
        <v>18</v>
      </c>
      <c r="F247" s="180" t="s">
        <v>18</v>
      </c>
      <c r="G247" s="180" t="s">
        <v>18</v>
      </c>
      <c r="H247" s="618">
        <v>7042.2</v>
      </c>
      <c r="I247" s="618">
        <v>4290.8</v>
      </c>
      <c r="J247" s="618">
        <v>1615</v>
      </c>
      <c r="K247" s="619">
        <v>192</v>
      </c>
      <c r="L247" s="634" t="s">
        <v>18</v>
      </c>
      <c r="M247" s="690">
        <f>SUM(M245:M246)</f>
        <v>5793400</v>
      </c>
      <c r="N247" s="690">
        <f t="shared" ref="N247:R247" si="110">SUM(N245:N246)</f>
        <v>0</v>
      </c>
      <c r="O247" s="690">
        <f t="shared" si="110"/>
        <v>2231189.62</v>
      </c>
      <c r="P247" s="690">
        <f t="shared" si="110"/>
        <v>0</v>
      </c>
      <c r="Q247" s="690">
        <f t="shared" si="110"/>
        <v>3562210.38</v>
      </c>
      <c r="R247" s="690">
        <f t="shared" si="110"/>
        <v>0</v>
      </c>
      <c r="S247" s="618" t="s">
        <v>18</v>
      </c>
      <c r="T247" s="618" t="s">
        <v>18</v>
      </c>
      <c r="U247" s="647" t="s">
        <v>18</v>
      </c>
      <c r="V247" s="451"/>
    </row>
    <row r="248" spans="1:22" ht="13.5" thickBot="1" x14ac:dyDescent="0.25">
      <c r="A248" s="155" t="s">
        <v>218</v>
      </c>
      <c r="B248" s="27" t="s">
        <v>163</v>
      </c>
      <c r="C248" s="25" t="s">
        <v>18</v>
      </c>
      <c r="D248" s="25" t="s">
        <v>18</v>
      </c>
      <c r="E248" s="25" t="s">
        <v>18</v>
      </c>
      <c r="F248" s="25" t="s">
        <v>18</v>
      </c>
      <c r="G248" s="25" t="s">
        <v>18</v>
      </c>
      <c r="H248" s="7">
        <f>H250+H252+H256+H254</f>
        <v>6323.9000000000005</v>
      </c>
      <c r="I248" s="7">
        <f t="shared" ref="I248:K248" si="111">I250+I252+I256+I254</f>
        <v>5723.5999999999995</v>
      </c>
      <c r="J248" s="7">
        <f t="shared" si="111"/>
        <v>2784.7</v>
      </c>
      <c r="K248" s="454">
        <f t="shared" si="111"/>
        <v>279</v>
      </c>
      <c r="L248" s="16" t="s">
        <v>18</v>
      </c>
      <c r="M248" s="7">
        <f>M250+M252+M254+M256</f>
        <v>12028040</v>
      </c>
      <c r="N248" s="82">
        <f t="shared" ref="N248:Q248" si="112">N250+N252+N254+N256</f>
        <v>0</v>
      </c>
      <c r="O248" s="82">
        <f t="shared" si="112"/>
        <v>3275884.1799999997</v>
      </c>
      <c r="P248" s="82">
        <f t="shared" si="112"/>
        <v>0</v>
      </c>
      <c r="Q248" s="82">
        <f t="shared" si="112"/>
        <v>8752155.8200000003</v>
      </c>
      <c r="R248" s="82">
        <f ca="1">R250+R252+R254+R256</f>
        <v>0</v>
      </c>
      <c r="S248" s="7" t="s">
        <v>18</v>
      </c>
      <c r="T248" s="7" t="s">
        <v>18</v>
      </c>
      <c r="U248" s="28" t="s">
        <v>18</v>
      </c>
      <c r="V248" s="451"/>
    </row>
    <row r="249" spans="1:22" ht="15.75" thickBot="1" x14ac:dyDescent="0.25">
      <c r="A249" s="223" t="s">
        <v>219</v>
      </c>
      <c r="B249" s="772" t="s">
        <v>81</v>
      </c>
      <c r="C249" s="773" t="s">
        <v>40</v>
      </c>
      <c r="D249" s="774">
        <v>1982</v>
      </c>
      <c r="E249" s="774">
        <v>2019</v>
      </c>
      <c r="F249" s="775" t="s">
        <v>82</v>
      </c>
      <c r="G249" s="773">
        <v>2</v>
      </c>
      <c r="H249" s="776">
        <v>817.7</v>
      </c>
      <c r="I249" s="777">
        <v>737.3</v>
      </c>
      <c r="J249" s="777">
        <v>483.3</v>
      </c>
      <c r="K249" s="778">
        <v>36</v>
      </c>
      <c r="L249" s="766" t="s">
        <v>83</v>
      </c>
      <c r="M249" s="252">
        <v>3969613</v>
      </c>
      <c r="N249" s="776">
        <v>0</v>
      </c>
      <c r="O249" s="776">
        <f>M249-Q249</f>
        <v>1081139.77</v>
      </c>
      <c r="P249" s="776">
        <v>0</v>
      </c>
      <c r="Q249" s="776">
        <v>2888473.23</v>
      </c>
      <c r="R249" s="776">
        <v>0</v>
      </c>
      <c r="S249" s="776">
        <f>M249/H249</f>
        <v>4854.6080469609878</v>
      </c>
      <c r="T249" s="776">
        <v>5329.74</v>
      </c>
      <c r="U249" s="863">
        <v>44196</v>
      </c>
      <c r="V249" s="770"/>
    </row>
    <row r="250" spans="1:22" ht="15" thickBot="1" x14ac:dyDescent="0.25">
      <c r="A250" s="87"/>
      <c r="B250" s="779" t="s">
        <v>31</v>
      </c>
      <c r="C250" s="780" t="s">
        <v>18</v>
      </c>
      <c r="D250" s="780" t="s">
        <v>18</v>
      </c>
      <c r="E250" s="780" t="s">
        <v>18</v>
      </c>
      <c r="F250" s="780" t="s">
        <v>18</v>
      </c>
      <c r="G250" s="780" t="s">
        <v>18</v>
      </c>
      <c r="H250" s="781">
        <f>H249</f>
        <v>817.7</v>
      </c>
      <c r="I250" s="782">
        <f>I249</f>
        <v>737.3</v>
      </c>
      <c r="J250" s="782">
        <f>J249</f>
        <v>483.3</v>
      </c>
      <c r="K250" s="783">
        <f>K249</f>
        <v>36</v>
      </c>
      <c r="L250" s="767" t="s">
        <v>18</v>
      </c>
      <c r="M250" s="7">
        <f>M249</f>
        <v>3969613</v>
      </c>
      <c r="N250" s="781">
        <f t="shared" ref="N250:R250" si="113">N249</f>
        <v>0</v>
      </c>
      <c r="O250" s="781">
        <f t="shared" si="113"/>
        <v>1081139.77</v>
      </c>
      <c r="P250" s="781">
        <f t="shared" si="113"/>
        <v>0</v>
      </c>
      <c r="Q250" s="781">
        <f t="shared" si="113"/>
        <v>2888473.23</v>
      </c>
      <c r="R250" s="781">
        <f t="shared" si="113"/>
        <v>0</v>
      </c>
      <c r="S250" s="781" t="s">
        <v>18</v>
      </c>
      <c r="T250" s="781" t="s">
        <v>18</v>
      </c>
      <c r="U250" s="864" t="s">
        <v>18</v>
      </c>
      <c r="V250" s="771"/>
    </row>
    <row r="251" spans="1:22" ht="15.75" thickBot="1" x14ac:dyDescent="0.25">
      <c r="A251" s="223" t="s">
        <v>220</v>
      </c>
      <c r="B251" s="784" t="s">
        <v>1095</v>
      </c>
      <c r="C251" s="773" t="s">
        <v>40</v>
      </c>
      <c r="D251" s="774">
        <v>1971</v>
      </c>
      <c r="E251" s="774">
        <v>2016</v>
      </c>
      <c r="F251" s="775" t="s">
        <v>84</v>
      </c>
      <c r="G251" s="773">
        <v>3</v>
      </c>
      <c r="H251" s="776">
        <v>1808.9</v>
      </c>
      <c r="I251" s="777">
        <v>1628.1</v>
      </c>
      <c r="J251" s="777">
        <v>763.6</v>
      </c>
      <c r="K251" s="778">
        <v>79</v>
      </c>
      <c r="L251" s="768" t="s">
        <v>36</v>
      </c>
      <c r="M251" s="252">
        <v>1906631</v>
      </c>
      <c r="N251" s="776">
        <v>0</v>
      </c>
      <c r="O251" s="776">
        <f>M251-Q251</f>
        <v>519278.48</v>
      </c>
      <c r="P251" s="776">
        <v>0</v>
      </c>
      <c r="Q251" s="776">
        <v>1387352.52</v>
      </c>
      <c r="R251" s="776">
        <v>0</v>
      </c>
      <c r="S251" s="776">
        <f>M251/H251</f>
        <v>1054.0278622367184</v>
      </c>
      <c r="T251" s="776">
        <v>1853.15</v>
      </c>
      <c r="U251" s="863">
        <v>44196</v>
      </c>
      <c r="V251" s="770"/>
    </row>
    <row r="252" spans="1:22" ht="15" thickBot="1" x14ac:dyDescent="0.25">
      <c r="A252" s="154"/>
      <c r="B252" s="779" t="s">
        <v>31</v>
      </c>
      <c r="C252" s="780" t="s">
        <v>18</v>
      </c>
      <c r="D252" s="780" t="s">
        <v>18</v>
      </c>
      <c r="E252" s="780" t="s">
        <v>18</v>
      </c>
      <c r="F252" s="780" t="s">
        <v>18</v>
      </c>
      <c r="G252" s="780" t="s">
        <v>18</v>
      </c>
      <c r="H252" s="781">
        <f>H251</f>
        <v>1808.9</v>
      </c>
      <c r="I252" s="781">
        <f>I251</f>
        <v>1628.1</v>
      </c>
      <c r="J252" s="781">
        <f>J251</f>
        <v>763.6</v>
      </c>
      <c r="K252" s="783">
        <f>K251</f>
        <v>79</v>
      </c>
      <c r="L252" s="767" t="s">
        <v>18</v>
      </c>
      <c r="M252" s="7">
        <f>M251</f>
        <v>1906631</v>
      </c>
      <c r="N252" s="781">
        <f t="shared" ref="N252:R252" si="114">N251</f>
        <v>0</v>
      </c>
      <c r="O252" s="781">
        <f t="shared" si="114"/>
        <v>519278.48</v>
      </c>
      <c r="P252" s="781">
        <f t="shared" si="114"/>
        <v>0</v>
      </c>
      <c r="Q252" s="781">
        <f t="shared" si="114"/>
        <v>1387352.52</v>
      </c>
      <c r="R252" s="781">
        <f t="shared" si="114"/>
        <v>0</v>
      </c>
      <c r="S252" s="781" t="s">
        <v>18</v>
      </c>
      <c r="T252" s="781" t="s">
        <v>18</v>
      </c>
      <c r="U252" s="864" t="s">
        <v>18</v>
      </c>
      <c r="V252" s="771"/>
    </row>
    <row r="253" spans="1:22" ht="15.75" thickBot="1" x14ac:dyDescent="0.25">
      <c r="A253" s="220" t="s">
        <v>221</v>
      </c>
      <c r="B253" s="784" t="s">
        <v>1096</v>
      </c>
      <c r="C253" s="773" t="s">
        <v>40</v>
      </c>
      <c r="D253" s="774">
        <v>1976</v>
      </c>
      <c r="E253" s="774">
        <v>2007</v>
      </c>
      <c r="F253" s="775" t="s">
        <v>84</v>
      </c>
      <c r="G253" s="773">
        <v>3</v>
      </c>
      <c r="H253" s="776">
        <v>1865.7</v>
      </c>
      <c r="I253" s="776">
        <v>1700.1</v>
      </c>
      <c r="J253" s="776">
        <v>764.2</v>
      </c>
      <c r="K253" s="778">
        <v>83</v>
      </c>
      <c r="L253" s="766" t="s">
        <v>49</v>
      </c>
      <c r="M253" s="252">
        <v>5157497</v>
      </c>
      <c r="N253" s="776">
        <v>0</v>
      </c>
      <c r="O253" s="776">
        <f>M253-Q253</f>
        <v>1404664.67</v>
      </c>
      <c r="P253" s="776">
        <v>0</v>
      </c>
      <c r="Q253" s="776">
        <v>3752832.33</v>
      </c>
      <c r="R253" s="776">
        <v>0</v>
      </c>
      <c r="S253" s="776">
        <f>M253/J253</f>
        <v>6748.8838000523419</v>
      </c>
      <c r="T253" s="776">
        <v>7309.89</v>
      </c>
      <c r="U253" s="863">
        <v>44196</v>
      </c>
      <c r="V253" s="770"/>
    </row>
    <row r="254" spans="1:22" ht="15" thickBot="1" x14ac:dyDescent="0.25">
      <c r="A254" s="226"/>
      <c r="B254" s="779" t="s">
        <v>31</v>
      </c>
      <c r="C254" s="780" t="s">
        <v>18</v>
      </c>
      <c r="D254" s="780" t="s">
        <v>18</v>
      </c>
      <c r="E254" s="780" t="s">
        <v>18</v>
      </c>
      <c r="F254" s="780" t="s">
        <v>18</v>
      </c>
      <c r="G254" s="780" t="s">
        <v>18</v>
      </c>
      <c r="H254" s="781">
        <f>H253</f>
        <v>1865.7</v>
      </c>
      <c r="I254" s="781">
        <f>I253</f>
        <v>1700.1</v>
      </c>
      <c r="J254" s="781">
        <f>J253</f>
        <v>764.2</v>
      </c>
      <c r="K254" s="783">
        <f>K253</f>
        <v>83</v>
      </c>
      <c r="L254" s="767" t="s">
        <v>18</v>
      </c>
      <c r="M254" s="7">
        <f>M253</f>
        <v>5157497</v>
      </c>
      <c r="N254" s="781">
        <f t="shared" ref="N254:Q254" si="115">N253</f>
        <v>0</v>
      </c>
      <c r="O254" s="781">
        <f t="shared" si="115"/>
        <v>1404664.67</v>
      </c>
      <c r="P254" s="781">
        <f t="shared" si="115"/>
        <v>0</v>
      </c>
      <c r="Q254" s="781">
        <f t="shared" si="115"/>
        <v>3752832.33</v>
      </c>
      <c r="R254" s="781">
        <f ca="1">SUM(R249:R256)</f>
        <v>0</v>
      </c>
      <c r="S254" s="781" t="s">
        <v>18</v>
      </c>
      <c r="T254" s="781" t="s">
        <v>18</v>
      </c>
      <c r="U254" s="864" t="s">
        <v>18</v>
      </c>
      <c r="V254" s="771"/>
    </row>
    <row r="255" spans="1:22" ht="15.75" thickBot="1" x14ac:dyDescent="0.25">
      <c r="A255" s="87" t="s">
        <v>222</v>
      </c>
      <c r="B255" s="784" t="s">
        <v>1097</v>
      </c>
      <c r="C255" s="773" t="s">
        <v>40</v>
      </c>
      <c r="D255" s="773">
        <v>1973</v>
      </c>
      <c r="E255" s="773">
        <v>2008</v>
      </c>
      <c r="F255" s="773" t="s">
        <v>84</v>
      </c>
      <c r="G255" s="773">
        <v>3</v>
      </c>
      <c r="H255" s="776">
        <v>1831.6</v>
      </c>
      <c r="I255" s="776">
        <v>1658.1</v>
      </c>
      <c r="J255" s="776">
        <v>773.6</v>
      </c>
      <c r="K255" s="778">
        <v>81</v>
      </c>
      <c r="L255" s="769" t="s">
        <v>95</v>
      </c>
      <c r="M255" s="252">
        <v>994299</v>
      </c>
      <c r="N255" s="776">
        <v>0</v>
      </c>
      <c r="O255" s="776">
        <f>M255-Q255</f>
        <v>270801.26</v>
      </c>
      <c r="P255" s="776">
        <v>0</v>
      </c>
      <c r="Q255" s="776">
        <v>723497.74</v>
      </c>
      <c r="R255" s="776">
        <v>0</v>
      </c>
      <c r="S255" s="776">
        <f>M255/H255</f>
        <v>542.85815680279541</v>
      </c>
      <c r="T255" s="776">
        <v>623.33000000000004</v>
      </c>
      <c r="U255" s="863">
        <v>44196</v>
      </c>
      <c r="V255" s="770"/>
    </row>
    <row r="256" spans="1:22" ht="15" thickBot="1" x14ac:dyDescent="0.25">
      <c r="A256" s="220"/>
      <c r="B256" s="779" t="s">
        <v>31</v>
      </c>
      <c r="C256" s="780" t="s">
        <v>18</v>
      </c>
      <c r="D256" s="780" t="s">
        <v>18</v>
      </c>
      <c r="E256" s="780" t="s">
        <v>18</v>
      </c>
      <c r="F256" s="780" t="s">
        <v>18</v>
      </c>
      <c r="G256" s="780" t="s">
        <v>18</v>
      </c>
      <c r="H256" s="781">
        <f>H255</f>
        <v>1831.6</v>
      </c>
      <c r="I256" s="781">
        <f>I255</f>
        <v>1658.1</v>
      </c>
      <c r="J256" s="781">
        <f>J255</f>
        <v>773.6</v>
      </c>
      <c r="K256" s="783">
        <f>K255</f>
        <v>81</v>
      </c>
      <c r="L256" s="767" t="s">
        <v>18</v>
      </c>
      <c r="M256" s="7">
        <f>M255</f>
        <v>994299</v>
      </c>
      <c r="N256" s="781">
        <f t="shared" ref="N256:Q256" si="116">N255</f>
        <v>0</v>
      </c>
      <c r="O256" s="781">
        <f t="shared" si="116"/>
        <v>270801.26</v>
      </c>
      <c r="P256" s="781">
        <f t="shared" si="116"/>
        <v>0</v>
      </c>
      <c r="Q256" s="781">
        <f t="shared" si="116"/>
        <v>723497.74</v>
      </c>
      <c r="R256" s="781">
        <f ca="1">SUM(R251:R256)</f>
        <v>0</v>
      </c>
      <c r="S256" s="781" t="s">
        <v>18</v>
      </c>
      <c r="T256" s="781" t="s">
        <v>18</v>
      </c>
      <c r="U256" s="864" t="s">
        <v>18</v>
      </c>
      <c r="V256" s="771"/>
    </row>
    <row r="257" spans="1:21" ht="13.5" thickBot="1" x14ac:dyDescent="0.25">
      <c r="A257" s="155" t="s">
        <v>223</v>
      </c>
      <c r="B257" s="27" t="s">
        <v>164</v>
      </c>
      <c r="C257" s="25" t="s">
        <v>18</v>
      </c>
      <c r="D257" s="25" t="s">
        <v>18</v>
      </c>
      <c r="E257" s="25" t="s">
        <v>18</v>
      </c>
      <c r="F257" s="25" t="s">
        <v>18</v>
      </c>
      <c r="G257" s="25" t="s">
        <v>18</v>
      </c>
      <c r="H257" s="7">
        <f>H259</f>
        <v>1704.1</v>
      </c>
      <c r="I257" s="7">
        <f t="shared" ref="I257:K257" si="117">I259</f>
        <v>922.5</v>
      </c>
      <c r="J257" s="7">
        <f t="shared" si="117"/>
        <v>567</v>
      </c>
      <c r="K257" s="335">
        <f t="shared" si="117"/>
        <v>69</v>
      </c>
      <c r="L257" s="16" t="s">
        <v>18</v>
      </c>
      <c r="M257" s="7">
        <v>2368276</v>
      </c>
      <c r="N257" s="7">
        <v>0</v>
      </c>
      <c r="O257" s="7">
        <v>1541343.5899999999</v>
      </c>
      <c r="P257" s="7">
        <v>0</v>
      </c>
      <c r="Q257" s="7">
        <v>826932.41</v>
      </c>
      <c r="R257" s="7">
        <v>0</v>
      </c>
      <c r="S257" s="7" t="s">
        <v>18</v>
      </c>
      <c r="T257" s="7" t="s">
        <v>18</v>
      </c>
      <c r="U257" s="28" t="s">
        <v>18</v>
      </c>
    </row>
    <row r="258" spans="1:21" ht="13.5" thickBot="1" x14ac:dyDescent="0.25">
      <c r="A258" s="223" t="s">
        <v>224</v>
      </c>
      <c r="B258" s="68" t="s">
        <v>599</v>
      </c>
      <c r="C258" s="30" t="s">
        <v>40</v>
      </c>
      <c r="D258" s="31">
        <v>1981</v>
      </c>
      <c r="E258" s="31"/>
      <c r="F258" s="69" t="s">
        <v>90</v>
      </c>
      <c r="G258" s="30">
        <v>4</v>
      </c>
      <c r="H258" s="32">
        <v>1704.1</v>
      </c>
      <c r="I258" s="32">
        <v>922.5</v>
      </c>
      <c r="J258" s="32">
        <v>567</v>
      </c>
      <c r="K258" s="357">
        <v>69</v>
      </c>
      <c r="L258" s="17" t="s">
        <v>49</v>
      </c>
      <c r="M258" s="32">
        <v>2368276</v>
      </c>
      <c r="N258" s="32">
        <v>0</v>
      </c>
      <c r="O258" s="32">
        <v>1541343.5899999999</v>
      </c>
      <c r="P258" s="32">
        <v>0</v>
      </c>
      <c r="Q258" s="32">
        <v>826932.41</v>
      </c>
      <c r="R258" s="32">
        <v>0</v>
      </c>
      <c r="S258" s="32">
        <f>M258/H258</f>
        <v>1389.7517751305675</v>
      </c>
      <c r="T258" s="32">
        <v>2212.44</v>
      </c>
      <c r="U258" s="272">
        <v>44196</v>
      </c>
    </row>
    <row r="259" spans="1:21" ht="13.5" thickBot="1" x14ac:dyDescent="0.25">
      <c r="A259" s="87"/>
      <c r="B259" s="33" t="s">
        <v>31</v>
      </c>
      <c r="C259" s="25" t="s">
        <v>18</v>
      </c>
      <c r="D259" s="25" t="s">
        <v>18</v>
      </c>
      <c r="E259" s="25" t="s">
        <v>18</v>
      </c>
      <c r="F259" s="25" t="s">
        <v>18</v>
      </c>
      <c r="G259" s="25" t="s">
        <v>18</v>
      </c>
      <c r="H259" s="7">
        <f>H258</f>
        <v>1704.1</v>
      </c>
      <c r="I259" s="7">
        <f>I258</f>
        <v>922.5</v>
      </c>
      <c r="J259" s="7">
        <f>J258</f>
        <v>567</v>
      </c>
      <c r="K259" s="335">
        <f>K258</f>
        <v>69</v>
      </c>
      <c r="L259" s="16" t="s">
        <v>18</v>
      </c>
      <c r="M259" s="7">
        <f>M258</f>
        <v>2368276</v>
      </c>
      <c r="N259" s="7">
        <f t="shared" ref="N259:R259" si="118">N258</f>
        <v>0</v>
      </c>
      <c r="O259" s="7">
        <f t="shared" si="118"/>
        <v>1541343.5899999999</v>
      </c>
      <c r="P259" s="7">
        <f t="shared" si="118"/>
        <v>0</v>
      </c>
      <c r="Q259" s="7">
        <f t="shared" si="118"/>
        <v>826932.41</v>
      </c>
      <c r="R259" s="7">
        <f t="shared" si="118"/>
        <v>0</v>
      </c>
      <c r="S259" s="7" t="s">
        <v>18</v>
      </c>
      <c r="T259" s="7" t="s">
        <v>18</v>
      </c>
      <c r="U259" s="28" t="s">
        <v>18</v>
      </c>
    </row>
    <row r="260" spans="1:21" ht="13.5" thickBot="1" x14ac:dyDescent="0.25">
      <c r="A260" s="741" t="s">
        <v>226</v>
      </c>
      <c r="B260" s="81" t="s">
        <v>225</v>
      </c>
      <c r="C260" s="25" t="s">
        <v>18</v>
      </c>
      <c r="D260" s="25" t="s">
        <v>18</v>
      </c>
      <c r="E260" s="25" t="s">
        <v>18</v>
      </c>
      <c r="F260" s="25" t="s">
        <v>18</v>
      </c>
      <c r="G260" s="25" t="s">
        <v>18</v>
      </c>
      <c r="H260" s="82">
        <f>H262+H264+H266+H268</f>
        <v>6660.5999999999995</v>
      </c>
      <c r="I260" s="82">
        <f t="shared" ref="I260:K260" si="119">I262+I264+I266+I268</f>
        <v>6009.6</v>
      </c>
      <c r="J260" s="82">
        <f t="shared" si="119"/>
        <v>2325.2199999999998</v>
      </c>
      <c r="K260" s="359">
        <f t="shared" si="119"/>
        <v>348</v>
      </c>
      <c r="L260" s="16" t="s">
        <v>18</v>
      </c>
      <c r="M260" s="7">
        <v>7282718</v>
      </c>
      <c r="N260" s="82">
        <v>0</v>
      </c>
      <c r="O260" s="82">
        <v>4329042.2784517743</v>
      </c>
      <c r="P260" s="82">
        <v>54129.259999999776</v>
      </c>
      <c r="Q260" s="82">
        <v>2899546.461548226</v>
      </c>
      <c r="R260" s="82">
        <v>0</v>
      </c>
      <c r="S260" s="7" t="s">
        <v>18</v>
      </c>
      <c r="T260" s="7" t="s">
        <v>18</v>
      </c>
      <c r="U260" s="28" t="s">
        <v>18</v>
      </c>
    </row>
    <row r="261" spans="1:21" ht="13.5" thickBot="1" x14ac:dyDescent="0.25">
      <c r="A261" s="223" t="s">
        <v>402</v>
      </c>
      <c r="B261" s="29" t="s">
        <v>397</v>
      </c>
      <c r="C261" s="30" t="s">
        <v>40</v>
      </c>
      <c r="D261" s="31">
        <v>1971</v>
      </c>
      <c r="E261" s="31">
        <v>2016</v>
      </c>
      <c r="F261" s="69" t="s">
        <v>86</v>
      </c>
      <c r="G261" s="30">
        <v>3</v>
      </c>
      <c r="H261" s="32">
        <v>1191.0999999999999</v>
      </c>
      <c r="I261" s="32">
        <v>1069.7</v>
      </c>
      <c r="J261" s="32">
        <v>543.54</v>
      </c>
      <c r="K261" s="357">
        <v>72</v>
      </c>
      <c r="L261" s="289" t="s">
        <v>83</v>
      </c>
      <c r="M261" s="32">
        <v>4537412</v>
      </c>
      <c r="N261" s="32">
        <v>0</v>
      </c>
      <c r="O261" s="32">
        <v>2684939.1</v>
      </c>
      <c r="P261" s="32">
        <v>54129.26</v>
      </c>
      <c r="Q261" s="32">
        <v>1798343.64</v>
      </c>
      <c r="R261" s="32">
        <v>0</v>
      </c>
      <c r="S261" s="85">
        <f>M261/H261</f>
        <v>3809.429938712115</v>
      </c>
      <c r="T261" s="30">
        <v>3809.43</v>
      </c>
      <c r="U261" s="272">
        <v>44196</v>
      </c>
    </row>
    <row r="262" spans="1:21" ht="13.5" thickBot="1" x14ac:dyDescent="0.25">
      <c r="A262" s="87"/>
      <c r="B262" s="33" t="s">
        <v>31</v>
      </c>
      <c r="C262" s="25" t="s">
        <v>18</v>
      </c>
      <c r="D262" s="25" t="s">
        <v>18</v>
      </c>
      <c r="E262" s="25" t="s">
        <v>18</v>
      </c>
      <c r="F262" s="25" t="s">
        <v>18</v>
      </c>
      <c r="G262" s="25" t="s">
        <v>18</v>
      </c>
      <c r="H262" s="7">
        <f>H261</f>
        <v>1191.0999999999999</v>
      </c>
      <c r="I262" s="7">
        <f>I261</f>
        <v>1069.7</v>
      </c>
      <c r="J262" s="7">
        <f>J261</f>
        <v>543.54</v>
      </c>
      <c r="K262" s="335">
        <f>K261</f>
        <v>72</v>
      </c>
      <c r="L262" s="16" t="s">
        <v>18</v>
      </c>
      <c r="M262" s="7">
        <f>M261</f>
        <v>4537412</v>
      </c>
      <c r="N262" s="7">
        <f t="shared" ref="N262:R262" si="120">N261</f>
        <v>0</v>
      </c>
      <c r="O262" s="7">
        <f t="shared" si="120"/>
        <v>2684939.1</v>
      </c>
      <c r="P262" s="7">
        <f t="shared" si="120"/>
        <v>54129.26</v>
      </c>
      <c r="Q262" s="7">
        <f t="shared" si="120"/>
        <v>1798343.64</v>
      </c>
      <c r="R262" s="7">
        <f t="shared" si="120"/>
        <v>0</v>
      </c>
      <c r="S262" s="25" t="s">
        <v>18</v>
      </c>
      <c r="T262" s="7" t="s">
        <v>18</v>
      </c>
      <c r="U262" s="28" t="s">
        <v>18</v>
      </c>
    </row>
    <row r="263" spans="1:21" ht="13.5" thickBot="1" x14ac:dyDescent="0.25">
      <c r="A263" s="223" t="s">
        <v>403</v>
      </c>
      <c r="B263" s="29" t="s">
        <v>398</v>
      </c>
      <c r="C263" s="30" t="s">
        <v>40</v>
      </c>
      <c r="D263" s="31">
        <v>1996</v>
      </c>
      <c r="E263" s="31">
        <v>2019</v>
      </c>
      <c r="F263" s="69" t="s">
        <v>399</v>
      </c>
      <c r="G263" s="30">
        <v>4</v>
      </c>
      <c r="H263" s="32">
        <v>1832.8</v>
      </c>
      <c r="I263" s="32">
        <v>1673.5</v>
      </c>
      <c r="J263" s="32">
        <v>605</v>
      </c>
      <c r="K263" s="357">
        <v>96</v>
      </c>
      <c r="L263" s="88" t="s">
        <v>896</v>
      </c>
      <c r="M263" s="32">
        <v>919937</v>
      </c>
      <c r="N263" s="32">
        <v>0</v>
      </c>
      <c r="O263" s="32">
        <v>550929.97</v>
      </c>
      <c r="P263" s="32">
        <v>0</v>
      </c>
      <c r="Q263" s="32">
        <v>369007.03</v>
      </c>
      <c r="R263" s="32">
        <v>0</v>
      </c>
      <c r="S263" s="85">
        <f>M263/H263</f>
        <v>501.92983413356615</v>
      </c>
      <c r="T263" s="30">
        <v>501.93</v>
      </c>
      <c r="U263" s="272">
        <v>44196</v>
      </c>
    </row>
    <row r="264" spans="1:21" ht="13.5" thickBot="1" x14ac:dyDescent="0.25">
      <c r="A264" s="87"/>
      <c r="B264" s="33" t="s">
        <v>31</v>
      </c>
      <c r="C264" s="25" t="s">
        <v>18</v>
      </c>
      <c r="D264" s="25" t="s">
        <v>18</v>
      </c>
      <c r="E264" s="25" t="s">
        <v>18</v>
      </c>
      <c r="F264" s="25" t="s">
        <v>18</v>
      </c>
      <c r="G264" s="25" t="s">
        <v>18</v>
      </c>
      <c r="H264" s="7">
        <f>H263</f>
        <v>1832.8</v>
      </c>
      <c r="I264" s="7">
        <f>I263</f>
        <v>1673.5</v>
      </c>
      <c r="J264" s="7">
        <f>J263</f>
        <v>605</v>
      </c>
      <c r="K264" s="335">
        <f>K263</f>
        <v>96</v>
      </c>
      <c r="L264" s="16" t="s">
        <v>18</v>
      </c>
      <c r="M264" s="7">
        <f>M263</f>
        <v>919937</v>
      </c>
      <c r="N264" s="7">
        <f t="shared" ref="N264:R264" si="121">N263</f>
        <v>0</v>
      </c>
      <c r="O264" s="7">
        <f t="shared" si="121"/>
        <v>550929.97</v>
      </c>
      <c r="P264" s="7">
        <f t="shared" si="121"/>
        <v>0</v>
      </c>
      <c r="Q264" s="7">
        <f t="shared" si="121"/>
        <v>369007.03</v>
      </c>
      <c r="R264" s="7">
        <f t="shared" si="121"/>
        <v>0</v>
      </c>
      <c r="S264" s="279" t="s">
        <v>18</v>
      </c>
      <c r="T264" s="7" t="s">
        <v>18</v>
      </c>
      <c r="U264" s="28" t="s">
        <v>18</v>
      </c>
    </row>
    <row r="265" spans="1:21" ht="13.5" thickBot="1" x14ac:dyDescent="0.25">
      <c r="A265" s="223" t="s">
        <v>404</v>
      </c>
      <c r="B265" s="29" t="s">
        <v>400</v>
      </c>
      <c r="C265" s="30" t="s">
        <v>40</v>
      </c>
      <c r="D265" s="31">
        <v>1991</v>
      </c>
      <c r="E265" s="31">
        <v>2016</v>
      </c>
      <c r="F265" s="69" t="s">
        <v>399</v>
      </c>
      <c r="G265" s="30">
        <v>4</v>
      </c>
      <c r="H265" s="32">
        <v>1867.4</v>
      </c>
      <c r="I265" s="32">
        <v>1679.3</v>
      </c>
      <c r="J265" s="32">
        <v>599</v>
      </c>
      <c r="K265" s="357">
        <v>96</v>
      </c>
      <c r="L265" s="88" t="s">
        <v>896</v>
      </c>
      <c r="M265" s="32">
        <v>937304</v>
      </c>
      <c r="N265" s="32">
        <v>0</v>
      </c>
      <c r="O265" s="32">
        <v>561330.67999999993</v>
      </c>
      <c r="P265" s="32">
        <v>0</v>
      </c>
      <c r="Q265" s="32">
        <v>375973.32</v>
      </c>
      <c r="R265" s="32">
        <v>0</v>
      </c>
      <c r="S265" s="85">
        <f>M265/H265</f>
        <v>501.92995608867943</v>
      </c>
      <c r="T265" s="30">
        <v>501.93</v>
      </c>
      <c r="U265" s="272">
        <v>44196</v>
      </c>
    </row>
    <row r="266" spans="1:21" ht="13.5" thickBot="1" x14ac:dyDescent="0.25">
      <c r="A266" s="87"/>
      <c r="B266" s="33" t="s">
        <v>31</v>
      </c>
      <c r="C266" s="25" t="s">
        <v>18</v>
      </c>
      <c r="D266" s="25" t="s">
        <v>18</v>
      </c>
      <c r="E266" s="25" t="s">
        <v>18</v>
      </c>
      <c r="F266" s="25" t="s">
        <v>18</v>
      </c>
      <c r="G266" s="25" t="s">
        <v>18</v>
      </c>
      <c r="H266" s="7">
        <f>H265</f>
        <v>1867.4</v>
      </c>
      <c r="I266" s="7">
        <f>I265</f>
        <v>1679.3</v>
      </c>
      <c r="J266" s="7">
        <f>J265</f>
        <v>599</v>
      </c>
      <c r="K266" s="335">
        <f>K265</f>
        <v>96</v>
      </c>
      <c r="L266" s="16" t="s">
        <v>18</v>
      </c>
      <c r="M266" s="7">
        <f>M265</f>
        <v>937304</v>
      </c>
      <c r="N266" s="7">
        <f t="shared" ref="N266:R266" si="122">N265</f>
        <v>0</v>
      </c>
      <c r="O266" s="7">
        <f t="shared" si="122"/>
        <v>561330.67999999993</v>
      </c>
      <c r="P266" s="7">
        <f t="shared" si="122"/>
        <v>0</v>
      </c>
      <c r="Q266" s="7">
        <f t="shared" si="122"/>
        <v>375973.32</v>
      </c>
      <c r="R266" s="7">
        <f t="shared" si="122"/>
        <v>0</v>
      </c>
      <c r="S266" s="7" t="s">
        <v>18</v>
      </c>
      <c r="T266" s="7" t="s">
        <v>18</v>
      </c>
      <c r="U266" s="28" t="s">
        <v>18</v>
      </c>
    </row>
    <row r="267" spans="1:21" ht="13.5" thickBot="1" x14ac:dyDescent="0.25">
      <c r="A267" s="223" t="s">
        <v>405</v>
      </c>
      <c r="B267" s="29" t="s">
        <v>401</v>
      </c>
      <c r="C267" s="30" t="s">
        <v>40</v>
      </c>
      <c r="D267" s="31">
        <v>1979</v>
      </c>
      <c r="E267" s="31">
        <v>2011</v>
      </c>
      <c r="F267" s="69" t="s">
        <v>399</v>
      </c>
      <c r="G267" s="30">
        <v>4</v>
      </c>
      <c r="H267" s="32">
        <v>1769.3</v>
      </c>
      <c r="I267" s="32">
        <v>1587.1</v>
      </c>
      <c r="J267" s="32">
        <v>577.67999999999995</v>
      </c>
      <c r="K267" s="357">
        <v>84</v>
      </c>
      <c r="L267" s="88" t="s">
        <v>896</v>
      </c>
      <c r="M267" s="32">
        <v>888065</v>
      </c>
      <c r="N267" s="32">
        <v>0</v>
      </c>
      <c r="O267" s="32">
        <v>531842.53</v>
      </c>
      <c r="P267" s="32">
        <v>0</v>
      </c>
      <c r="Q267" s="32">
        <v>356222.47</v>
      </c>
      <c r="R267" s="32">
        <v>0</v>
      </c>
      <c r="S267" s="85">
        <f>M267/H267</f>
        <v>501.93014186401405</v>
      </c>
      <c r="T267" s="30">
        <v>501.93</v>
      </c>
      <c r="U267" s="272">
        <v>44196</v>
      </c>
    </row>
    <row r="268" spans="1:21" ht="13.5" thickBot="1" x14ac:dyDescent="0.25">
      <c r="A268" s="87"/>
      <c r="B268" s="33" t="s">
        <v>31</v>
      </c>
      <c r="C268" s="25" t="s">
        <v>18</v>
      </c>
      <c r="D268" s="25" t="s">
        <v>18</v>
      </c>
      <c r="E268" s="25" t="s">
        <v>18</v>
      </c>
      <c r="F268" s="25" t="s">
        <v>18</v>
      </c>
      <c r="G268" s="25" t="s">
        <v>18</v>
      </c>
      <c r="H268" s="7">
        <f>H267</f>
        <v>1769.3</v>
      </c>
      <c r="I268" s="7">
        <f>I267</f>
        <v>1587.1</v>
      </c>
      <c r="J268" s="7">
        <f>J267</f>
        <v>577.67999999999995</v>
      </c>
      <c r="K268" s="335">
        <f>K267</f>
        <v>84</v>
      </c>
      <c r="L268" s="16" t="s">
        <v>18</v>
      </c>
      <c r="M268" s="7">
        <f>M267</f>
        <v>888065</v>
      </c>
      <c r="N268" s="7">
        <f t="shared" ref="N268:R268" si="123">N267</f>
        <v>0</v>
      </c>
      <c r="O268" s="7">
        <f t="shared" si="123"/>
        <v>531842.53</v>
      </c>
      <c r="P268" s="7">
        <f t="shared" si="123"/>
        <v>0</v>
      </c>
      <c r="Q268" s="7">
        <f t="shared" si="123"/>
        <v>356222.47</v>
      </c>
      <c r="R268" s="7">
        <f t="shared" si="123"/>
        <v>0</v>
      </c>
      <c r="S268" s="7" t="s">
        <v>18</v>
      </c>
      <c r="T268" s="7" t="s">
        <v>18</v>
      </c>
      <c r="U268" s="28" t="s">
        <v>18</v>
      </c>
    </row>
    <row r="269" spans="1:21" ht="27.75" customHeight="1" thickBot="1" x14ac:dyDescent="0.25">
      <c r="A269" s="155" t="s">
        <v>227</v>
      </c>
      <c r="B269" s="27" t="s">
        <v>165</v>
      </c>
      <c r="C269" s="25" t="s">
        <v>18</v>
      </c>
      <c r="D269" s="25" t="s">
        <v>18</v>
      </c>
      <c r="E269" s="25" t="s">
        <v>18</v>
      </c>
      <c r="F269" s="25" t="s">
        <v>18</v>
      </c>
      <c r="G269" s="25" t="s">
        <v>18</v>
      </c>
      <c r="H269" s="7">
        <v>1538.4</v>
      </c>
      <c r="I269" s="7">
        <v>1084.9000000000001</v>
      </c>
      <c r="J269" s="7"/>
      <c r="K269" s="335">
        <v>50</v>
      </c>
      <c r="L269" s="16" t="s">
        <v>18</v>
      </c>
      <c r="M269" s="7">
        <f>M271+M273</f>
        <v>6828839</v>
      </c>
      <c r="N269" s="7">
        <f t="shared" ref="N269:R269" si="124">N271+N273</f>
        <v>0</v>
      </c>
      <c r="O269" s="7">
        <f t="shared" si="124"/>
        <v>2056860.4699999997</v>
      </c>
      <c r="P269" s="7">
        <f t="shared" si="124"/>
        <v>23702.67</v>
      </c>
      <c r="Q269" s="7">
        <f t="shared" si="124"/>
        <v>4748275.8600000003</v>
      </c>
      <c r="R269" s="7">
        <f t="shared" si="124"/>
        <v>0</v>
      </c>
      <c r="S269" s="7" t="s">
        <v>18</v>
      </c>
      <c r="T269" s="7" t="s">
        <v>18</v>
      </c>
      <c r="U269" s="28" t="s">
        <v>18</v>
      </c>
    </row>
    <row r="270" spans="1:21" ht="13.5" thickBot="1" x14ac:dyDescent="0.25">
      <c r="A270" s="223" t="s">
        <v>228</v>
      </c>
      <c r="B270" s="68" t="s">
        <v>441</v>
      </c>
      <c r="C270" s="30" t="s">
        <v>40</v>
      </c>
      <c r="D270" s="31">
        <v>1962</v>
      </c>
      <c r="E270" s="31">
        <v>2010</v>
      </c>
      <c r="F270" s="69" t="s">
        <v>91</v>
      </c>
      <c r="G270" s="30">
        <v>3</v>
      </c>
      <c r="H270" s="32">
        <v>486.4</v>
      </c>
      <c r="I270" s="32">
        <v>442.5</v>
      </c>
      <c r="J270" s="32"/>
      <c r="K270" s="357">
        <v>18</v>
      </c>
      <c r="L270" s="17" t="s">
        <v>83</v>
      </c>
      <c r="M270" s="32">
        <v>4086392</v>
      </c>
      <c r="N270" s="32">
        <v>0</v>
      </c>
      <c r="O270" s="32">
        <v>1227952.6299999999</v>
      </c>
      <c r="P270" s="32">
        <v>23702.67</v>
      </c>
      <c r="Q270" s="32">
        <v>2834736.7</v>
      </c>
      <c r="R270" s="32">
        <v>0</v>
      </c>
      <c r="S270" s="32">
        <f>M270/H270</f>
        <v>8401.2993421052633</v>
      </c>
      <c r="T270" s="32">
        <v>4185.38</v>
      </c>
      <c r="U270" s="272">
        <v>44196</v>
      </c>
    </row>
    <row r="271" spans="1:21" ht="13.5" thickBot="1" x14ac:dyDescent="0.25">
      <c r="A271" s="87"/>
      <c r="B271" s="33" t="s">
        <v>31</v>
      </c>
      <c r="C271" s="25" t="s">
        <v>18</v>
      </c>
      <c r="D271" s="25" t="s">
        <v>18</v>
      </c>
      <c r="E271" s="25" t="s">
        <v>18</v>
      </c>
      <c r="F271" s="25" t="s">
        <v>18</v>
      </c>
      <c r="G271" s="25" t="s">
        <v>18</v>
      </c>
      <c r="H271" s="7">
        <v>486.4</v>
      </c>
      <c r="I271" s="7">
        <v>442.5</v>
      </c>
      <c r="J271" s="7"/>
      <c r="K271" s="335">
        <v>18</v>
      </c>
      <c r="L271" s="16" t="s">
        <v>18</v>
      </c>
      <c r="M271" s="7">
        <f>M270</f>
        <v>4086392</v>
      </c>
      <c r="N271" s="7">
        <f t="shared" ref="N271:Q271" si="125">N270</f>
        <v>0</v>
      </c>
      <c r="O271" s="7">
        <f t="shared" si="125"/>
        <v>1227952.6299999999</v>
      </c>
      <c r="P271" s="7">
        <f t="shared" si="125"/>
        <v>23702.67</v>
      </c>
      <c r="Q271" s="7">
        <f t="shared" si="125"/>
        <v>2834736.7</v>
      </c>
      <c r="R271" s="7">
        <v>0</v>
      </c>
      <c r="S271" s="7" t="s">
        <v>18</v>
      </c>
      <c r="T271" s="7" t="s">
        <v>18</v>
      </c>
      <c r="U271" s="28" t="s">
        <v>18</v>
      </c>
    </row>
    <row r="272" spans="1:21" ht="13.5" thickBot="1" x14ac:dyDescent="0.25">
      <c r="A272" s="223" t="s">
        <v>229</v>
      </c>
      <c r="B272" s="68" t="s">
        <v>442</v>
      </c>
      <c r="C272" s="30" t="s">
        <v>40</v>
      </c>
      <c r="D272" s="31">
        <v>1966</v>
      </c>
      <c r="E272" s="31"/>
      <c r="F272" s="69" t="s">
        <v>92</v>
      </c>
      <c r="G272" s="30">
        <v>2</v>
      </c>
      <c r="H272" s="32">
        <v>1052</v>
      </c>
      <c r="I272" s="32">
        <v>642.4</v>
      </c>
      <c r="J272" s="32"/>
      <c r="K272" s="357">
        <v>32</v>
      </c>
      <c r="L272" s="17" t="s">
        <v>36</v>
      </c>
      <c r="M272" s="32">
        <v>2742447</v>
      </c>
      <c r="N272" s="32">
        <v>0</v>
      </c>
      <c r="O272" s="32">
        <v>828907.84</v>
      </c>
      <c r="P272" s="32">
        <v>0</v>
      </c>
      <c r="Q272" s="32">
        <v>1913539.16</v>
      </c>
      <c r="R272" s="32">
        <v>0</v>
      </c>
      <c r="S272" s="32">
        <f>M272/H272</f>
        <v>2606.888783269962</v>
      </c>
      <c r="T272" s="32">
        <v>3027.72</v>
      </c>
      <c r="U272" s="272">
        <v>44196</v>
      </c>
    </row>
    <row r="273" spans="1:21" ht="13.5" thickBot="1" x14ac:dyDescent="0.25">
      <c r="A273" s="154"/>
      <c r="B273" s="33" t="s">
        <v>31</v>
      </c>
      <c r="C273" s="25" t="s">
        <v>18</v>
      </c>
      <c r="D273" s="25" t="s">
        <v>18</v>
      </c>
      <c r="E273" s="25" t="s">
        <v>18</v>
      </c>
      <c r="F273" s="25" t="s">
        <v>18</v>
      </c>
      <c r="G273" s="25" t="s">
        <v>18</v>
      </c>
      <c r="H273" s="7">
        <v>1052</v>
      </c>
      <c r="I273" s="7">
        <v>642.4</v>
      </c>
      <c r="J273" s="7"/>
      <c r="K273" s="335">
        <v>32</v>
      </c>
      <c r="L273" s="16" t="s">
        <v>18</v>
      </c>
      <c r="M273" s="7">
        <f>M272</f>
        <v>2742447</v>
      </c>
      <c r="N273" s="7">
        <v>0</v>
      </c>
      <c r="O273" s="7">
        <f>O272</f>
        <v>828907.84</v>
      </c>
      <c r="P273" s="7">
        <v>0</v>
      </c>
      <c r="Q273" s="7">
        <f>Q272</f>
        <v>1913539.16</v>
      </c>
      <c r="R273" s="7">
        <v>0</v>
      </c>
      <c r="S273" s="7" t="s">
        <v>18</v>
      </c>
      <c r="T273" s="7" t="s">
        <v>18</v>
      </c>
      <c r="U273" s="28" t="s">
        <v>18</v>
      </c>
    </row>
    <row r="274" spans="1:21" ht="27" customHeight="1" thickBot="1" x14ac:dyDescent="0.25">
      <c r="A274" s="155" t="s">
        <v>230</v>
      </c>
      <c r="B274" s="27" t="s">
        <v>166</v>
      </c>
      <c r="C274" s="25" t="s">
        <v>18</v>
      </c>
      <c r="D274" s="25" t="s">
        <v>18</v>
      </c>
      <c r="E274" s="25" t="s">
        <v>18</v>
      </c>
      <c r="F274" s="25" t="s">
        <v>18</v>
      </c>
      <c r="G274" s="25" t="s">
        <v>18</v>
      </c>
      <c r="H274" s="7">
        <f>H276</f>
        <v>3464.5</v>
      </c>
      <c r="I274" s="7">
        <f t="shared" ref="I274:K274" si="126">I276</f>
        <v>3131.3</v>
      </c>
      <c r="J274" s="7">
        <f t="shared" si="126"/>
        <v>1071.25</v>
      </c>
      <c r="K274" s="335">
        <f t="shared" si="126"/>
        <v>129</v>
      </c>
      <c r="L274" s="16" t="s">
        <v>18</v>
      </c>
      <c r="M274" s="7">
        <v>63407</v>
      </c>
      <c r="N274" s="7">
        <v>0</v>
      </c>
      <c r="O274" s="7">
        <v>37982.21</v>
      </c>
      <c r="P274" s="7">
        <v>0</v>
      </c>
      <c r="Q274" s="7">
        <v>25424.79</v>
      </c>
      <c r="R274" s="7">
        <v>0</v>
      </c>
      <c r="S274" s="7" t="s">
        <v>18</v>
      </c>
      <c r="T274" s="7" t="s">
        <v>18</v>
      </c>
      <c r="U274" s="28" t="s">
        <v>18</v>
      </c>
    </row>
    <row r="275" spans="1:21" ht="13.5" thickBot="1" x14ac:dyDescent="0.25">
      <c r="A275" s="223" t="s">
        <v>231</v>
      </c>
      <c r="B275" s="68" t="s">
        <v>484</v>
      </c>
      <c r="C275" s="30" t="s">
        <v>40</v>
      </c>
      <c r="D275" s="31">
        <v>1980</v>
      </c>
      <c r="E275" s="31">
        <v>2015</v>
      </c>
      <c r="F275" s="30">
        <v>25.05</v>
      </c>
      <c r="G275" s="30">
        <v>4</v>
      </c>
      <c r="H275" s="32">
        <v>3464.5</v>
      </c>
      <c r="I275" s="32">
        <v>3131.3</v>
      </c>
      <c r="J275" s="32">
        <v>1071.25</v>
      </c>
      <c r="K275" s="357">
        <v>129</v>
      </c>
      <c r="L275" s="89" t="s">
        <v>93</v>
      </c>
      <c r="M275" s="32">
        <v>63407</v>
      </c>
      <c r="N275" s="32">
        <v>0</v>
      </c>
      <c r="O275" s="32">
        <v>37982.21</v>
      </c>
      <c r="P275" s="32">
        <v>0</v>
      </c>
      <c r="Q275" s="32">
        <v>25424.79</v>
      </c>
      <c r="R275" s="32">
        <v>0</v>
      </c>
      <c r="S275" s="32">
        <f>M275/H275</f>
        <v>18.301919468898831</v>
      </c>
      <c r="T275" s="32">
        <v>59.19</v>
      </c>
      <c r="U275" s="272">
        <v>44196</v>
      </c>
    </row>
    <row r="276" spans="1:21" ht="13.5" thickBot="1" x14ac:dyDescent="0.25">
      <c r="A276" s="87"/>
      <c r="B276" s="33" t="s">
        <v>31</v>
      </c>
      <c r="C276" s="25" t="s">
        <v>18</v>
      </c>
      <c r="D276" s="25" t="s">
        <v>18</v>
      </c>
      <c r="E276" s="25" t="s">
        <v>18</v>
      </c>
      <c r="F276" s="25" t="s">
        <v>18</v>
      </c>
      <c r="G276" s="25" t="s">
        <v>18</v>
      </c>
      <c r="H276" s="7">
        <f>H275</f>
        <v>3464.5</v>
      </c>
      <c r="I276" s="7">
        <f>I275</f>
        <v>3131.3</v>
      </c>
      <c r="J276" s="7">
        <f>J275</f>
        <v>1071.25</v>
      </c>
      <c r="K276" s="335">
        <f>K275</f>
        <v>129</v>
      </c>
      <c r="L276" s="16" t="s">
        <v>18</v>
      </c>
      <c r="M276" s="7">
        <v>63407</v>
      </c>
      <c r="N276" s="7">
        <v>0</v>
      </c>
      <c r="O276" s="7">
        <v>37982.21</v>
      </c>
      <c r="P276" s="7">
        <v>0</v>
      </c>
      <c r="Q276" s="7">
        <v>25424.79</v>
      </c>
      <c r="R276" s="7">
        <v>0</v>
      </c>
      <c r="S276" s="7" t="s">
        <v>18</v>
      </c>
      <c r="T276" s="7" t="s">
        <v>18</v>
      </c>
      <c r="U276" s="28" t="s">
        <v>18</v>
      </c>
    </row>
    <row r="277" spans="1:21" ht="13.5" thickBot="1" x14ac:dyDescent="0.25">
      <c r="A277" s="154" t="s">
        <v>233</v>
      </c>
      <c r="B277" s="33" t="s">
        <v>232</v>
      </c>
      <c r="C277" s="25" t="s">
        <v>18</v>
      </c>
      <c r="D277" s="25" t="s">
        <v>18</v>
      </c>
      <c r="E277" s="25" t="s">
        <v>18</v>
      </c>
      <c r="F277" s="25" t="s">
        <v>18</v>
      </c>
      <c r="G277" s="25" t="s">
        <v>18</v>
      </c>
      <c r="H277" s="82">
        <f>H280</f>
        <v>1207.7</v>
      </c>
      <c r="I277" s="82">
        <f t="shared" ref="I277:K277" si="127">I280</f>
        <v>1101.2</v>
      </c>
      <c r="J277" s="82">
        <f t="shared" si="127"/>
        <v>506.5</v>
      </c>
      <c r="K277" s="359">
        <f t="shared" si="127"/>
        <v>36</v>
      </c>
      <c r="L277" s="25" t="s">
        <v>18</v>
      </c>
      <c r="M277" s="7">
        <v>3293786</v>
      </c>
      <c r="N277" s="7">
        <v>0</v>
      </c>
      <c r="O277" s="7">
        <v>1994277.68</v>
      </c>
      <c r="P277" s="7">
        <v>0</v>
      </c>
      <c r="Q277" s="7">
        <v>1299508.32</v>
      </c>
      <c r="R277" s="7">
        <v>0</v>
      </c>
      <c r="S277" s="90" t="s">
        <v>18</v>
      </c>
      <c r="T277" s="90" t="s">
        <v>18</v>
      </c>
      <c r="U277" s="91" t="s">
        <v>18</v>
      </c>
    </row>
    <row r="278" spans="1:21" x14ac:dyDescent="0.2">
      <c r="A278" s="424" t="s">
        <v>646</v>
      </c>
      <c r="B278" s="288" t="s">
        <v>647</v>
      </c>
      <c r="C278" s="38" t="s">
        <v>40</v>
      </c>
      <c r="D278" s="38">
        <v>1981</v>
      </c>
      <c r="E278" s="38"/>
      <c r="F278" s="67" t="s">
        <v>648</v>
      </c>
      <c r="G278" s="38">
        <v>3</v>
      </c>
      <c r="H278" s="40">
        <v>1207.7</v>
      </c>
      <c r="I278" s="40">
        <v>1101.2</v>
      </c>
      <c r="J278" s="40">
        <v>506.5</v>
      </c>
      <c r="K278" s="353">
        <v>36</v>
      </c>
      <c r="L278" s="280" t="s">
        <v>93</v>
      </c>
      <c r="M278" s="40">
        <v>71484</v>
      </c>
      <c r="N278" s="40">
        <v>0</v>
      </c>
      <c r="O278" s="40">
        <v>43281.18</v>
      </c>
      <c r="P278" s="40">
        <v>0</v>
      </c>
      <c r="Q278" s="40">
        <v>28202.82</v>
      </c>
      <c r="R278" s="40">
        <v>0</v>
      </c>
      <c r="S278" s="40">
        <f>M278/H278</f>
        <v>59.190196240788275</v>
      </c>
      <c r="T278" s="40">
        <v>59.19</v>
      </c>
      <c r="U278" s="186">
        <v>44196</v>
      </c>
    </row>
    <row r="279" spans="1:21" ht="13.5" thickBot="1" x14ac:dyDescent="0.25">
      <c r="A279" s="424" t="s">
        <v>646</v>
      </c>
      <c r="B279" s="813" t="s">
        <v>647</v>
      </c>
      <c r="C279" s="22" t="s">
        <v>40</v>
      </c>
      <c r="D279" s="22">
        <v>1981</v>
      </c>
      <c r="E279" s="22"/>
      <c r="F279" s="46" t="s">
        <v>648</v>
      </c>
      <c r="G279" s="22">
        <v>3</v>
      </c>
      <c r="H279" s="910">
        <v>1207.7</v>
      </c>
      <c r="I279" s="910">
        <v>1101.2</v>
      </c>
      <c r="J279" s="910">
        <v>506.5</v>
      </c>
      <c r="K279" s="333">
        <v>36</v>
      </c>
      <c r="L279" s="5" t="s">
        <v>49</v>
      </c>
      <c r="M279" s="40">
        <v>3222302</v>
      </c>
      <c r="N279" s="910">
        <v>0</v>
      </c>
      <c r="O279" s="910">
        <v>1950996.5</v>
      </c>
      <c r="P279" s="910">
        <v>0</v>
      </c>
      <c r="Q279" s="910">
        <v>1271305.5</v>
      </c>
      <c r="R279" s="910">
        <v>0</v>
      </c>
      <c r="S279" s="910">
        <f>M279/J279</f>
        <v>6361.8993089832184</v>
      </c>
      <c r="T279" s="910">
        <v>6361.9</v>
      </c>
      <c r="U279" s="236">
        <v>44196</v>
      </c>
    </row>
    <row r="280" spans="1:21" ht="13.5" thickBot="1" x14ac:dyDescent="0.25">
      <c r="A280" s="154"/>
      <c r="B280" s="33" t="s">
        <v>31</v>
      </c>
      <c r="C280" s="25" t="s">
        <v>18</v>
      </c>
      <c r="D280" s="25" t="s">
        <v>18</v>
      </c>
      <c r="E280" s="25" t="s">
        <v>18</v>
      </c>
      <c r="F280" s="25" t="s">
        <v>18</v>
      </c>
      <c r="G280" s="25" t="s">
        <v>18</v>
      </c>
      <c r="H280" s="82">
        <f>H278</f>
        <v>1207.7</v>
      </c>
      <c r="I280" s="82">
        <f t="shared" ref="I280:K280" si="128">I278</f>
        <v>1101.2</v>
      </c>
      <c r="J280" s="82">
        <f t="shared" si="128"/>
        <v>506.5</v>
      </c>
      <c r="K280" s="359">
        <f t="shared" si="128"/>
        <v>36</v>
      </c>
      <c r="L280" s="132" t="s">
        <v>18</v>
      </c>
      <c r="M280" s="7">
        <v>3293786</v>
      </c>
      <c r="N280" s="7">
        <v>0</v>
      </c>
      <c r="O280" s="7">
        <v>1994277.68</v>
      </c>
      <c r="P280" s="7">
        <v>0</v>
      </c>
      <c r="Q280" s="7">
        <v>1299508.32</v>
      </c>
      <c r="R280" s="7">
        <v>0</v>
      </c>
      <c r="S280" s="90" t="s">
        <v>18</v>
      </c>
      <c r="T280" s="90" t="s">
        <v>18</v>
      </c>
      <c r="U280" s="91" t="s">
        <v>18</v>
      </c>
    </row>
    <row r="281" spans="1:21" ht="13.5" thickBot="1" x14ac:dyDescent="0.25">
      <c r="A281" s="155" t="s">
        <v>234</v>
      </c>
      <c r="B281" s="27" t="s">
        <v>167</v>
      </c>
      <c r="C281" s="96" t="s">
        <v>18</v>
      </c>
      <c r="D281" s="96" t="s">
        <v>18</v>
      </c>
      <c r="E281" s="96" t="s">
        <v>18</v>
      </c>
      <c r="F281" s="96" t="s">
        <v>18</v>
      </c>
      <c r="G281" s="96" t="s">
        <v>18</v>
      </c>
      <c r="H281" s="90">
        <f>H286+H288+H293+H295</f>
        <v>10233.200000000001</v>
      </c>
      <c r="I281" s="90">
        <f>I286+I288+I293+I295</f>
        <v>10233.200000000001</v>
      </c>
      <c r="J281" s="90"/>
      <c r="K281" s="343">
        <f>K286+K288+K293+K295</f>
        <v>617</v>
      </c>
      <c r="L281" s="97" t="s">
        <v>18</v>
      </c>
      <c r="M281" s="90">
        <v>8116115</v>
      </c>
      <c r="N281" s="90">
        <v>0</v>
      </c>
      <c r="O281" s="90">
        <v>4827192.09</v>
      </c>
      <c r="P281" s="90">
        <v>0</v>
      </c>
      <c r="Q281" s="90">
        <v>3288922.9100000006</v>
      </c>
      <c r="R281" s="90">
        <v>0</v>
      </c>
      <c r="S281" s="90" t="s">
        <v>18</v>
      </c>
      <c r="T281" s="90" t="s">
        <v>18</v>
      </c>
      <c r="U281" s="91" t="s">
        <v>18</v>
      </c>
    </row>
    <row r="282" spans="1:21" x14ac:dyDescent="0.2">
      <c r="A282" s="742" t="s">
        <v>235</v>
      </c>
      <c r="B282" s="290" t="s">
        <v>108</v>
      </c>
      <c r="C282" s="92" t="s">
        <v>40</v>
      </c>
      <c r="D282" s="93">
        <v>1981</v>
      </c>
      <c r="E282" s="93">
        <v>2013</v>
      </c>
      <c r="F282" s="94">
        <v>43511</v>
      </c>
      <c r="G282" s="92">
        <v>5</v>
      </c>
      <c r="H282" s="95">
        <v>4360.6000000000004</v>
      </c>
      <c r="I282" s="95">
        <v>4360.6000000000004</v>
      </c>
      <c r="J282" s="95"/>
      <c r="K282" s="370">
        <v>270</v>
      </c>
      <c r="L282" s="8" t="s">
        <v>34</v>
      </c>
      <c r="M282" s="95">
        <v>1515701</v>
      </c>
      <c r="N282" s="95">
        <v>0</v>
      </c>
      <c r="O282" s="95">
        <v>901487.95</v>
      </c>
      <c r="P282" s="95">
        <v>0</v>
      </c>
      <c r="Q282" s="95">
        <v>614213.05000000005</v>
      </c>
      <c r="R282" s="95">
        <v>0</v>
      </c>
      <c r="S282" s="95">
        <f>M282/H282</f>
        <v>347.59001054900699</v>
      </c>
      <c r="T282" s="95">
        <v>347.59</v>
      </c>
      <c r="U282" s="425">
        <v>44196</v>
      </c>
    </row>
    <row r="283" spans="1:21" x14ac:dyDescent="0.2">
      <c r="A283" s="743" t="str">
        <f>$A$282</f>
        <v>5.9.1</v>
      </c>
      <c r="B283" s="291" t="s">
        <v>108</v>
      </c>
      <c r="C283" s="292" t="s">
        <v>40</v>
      </c>
      <c r="D283" s="293">
        <v>1981</v>
      </c>
      <c r="E283" s="293">
        <v>2013</v>
      </c>
      <c r="F283" s="294">
        <v>43511</v>
      </c>
      <c r="G283" s="292">
        <v>5</v>
      </c>
      <c r="H283" s="295">
        <v>4360.6000000000004</v>
      </c>
      <c r="I283" s="295">
        <v>4360.6000000000004</v>
      </c>
      <c r="J283" s="295"/>
      <c r="K283" s="371">
        <v>270</v>
      </c>
      <c r="L283" s="10" t="s">
        <v>94</v>
      </c>
      <c r="M283" s="295">
        <v>184671</v>
      </c>
      <c r="N283" s="295">
        <v>0</v>
      </c>
      <c r="O283" s="295">
        <v>109836.1</v>
      </c>
      <c r="P283" s="295">
        <v>0</v>
      </c>
      <c r="Q283" s="295">
        <v>74834.899999999994</v>
      </c>
      <c r="R283" s="295">
        <v>0</v>
      </c>
      <c r="S283" s="295">
        <f t="shared" ref="S283:S285" si="129">M283/H283</f>
        <v>42.3499059762418</v>
      </c>
      <c r="T283" s="295">
        <v>42.35</v>
      </c>
      <c r="U283" s="426">
        <v>44196</v>
      </c>
    </row>
    <row r="284" spans="1:21" x14ac:dyDescent="0.2">
      <c r="A284" s="743" t="str">
        <f t="shared" ref="A284:A285" si="130">$A$282</f>
        <v>5.9.1</v>
      </c>
      <c r="B284" s="291" t="s">
        <v>108</v>
      </c>
      <c r="C284" s="292" t="s">
        <v>40</v>
      </c>
      <c r="D284" s="293">
        <v>1981</v>
      </c>
      <c r="E284" s="293">
        <v>2013</v>
      </c>
      <c r="F284" s="294">
        <v>43511</v>
      </c>
      <c r="G284" s="292">
        <v>5</v>
      </c>
      <c r="H284" s="295">
        <v>4360.6000000000004</v>
      </c>
      <c r="I284" s="295">
        <v>4360.6000000000004</v>
      </c>
      <c r="J284" s="295"/>
      <c r="K284" s="371">
        <v>270</v>
      </c>
      <c r="L284" s="18" t="s">
        <v>896</v>
      </c>
      <c r="M284" s="295">
        <v>2220723</v>
      </c>
      <c r="N284" s="295">
        <v>0</v>
      </c>
      <c r="O284" s="295">
        <v>1320811.31</v>
      </c>
      <c r="P284" s="295">
        <v>0</v>
      </c>
      <c r="Q284" s="295">
        <v>899911.69</v>
      </c>
      <c r="R284" s="295">
        <v>0</v>
      </c>
      <c r="S284" s="295">
        <f t="shared" si="129"/>
        <v>509.27005457964498</v>
      </c>
      <c r="T284" s="295">
        <v>509.27</v>
      </c>
      <c r="U284" s="426">
        <v>44196</v>
      </c>
    </row>
    <row r="285" spans="1:21" ht="26.25" thickBot="1" x14ac:dyDescent="0.25">
      <c r="A285" s="245" t="str">
        <f t="shared" si="130"/>
        <v>5.9.1</v>
      </c>
      <c r="B285" s="98" t="s">
        <v>108</v>
      </c>
      <c r="C285" s="99" t="s">
        <v>40</v>
      </c>
      <c r="D285" s="100">
        <v>1981</v>
      </c>
      <c r="E285" s="100">
        <v>2013</v>
      </c>
      <c r="F285" s="101">
        <v>43511</v>
      </c>
      <c r="G285" s="99">
        <v>5</v>
      </c>
      <c r="H285" s="102">
        <v>4360.6000000000004</v>
      </c>
      <c r="I285" s="102">
        <v>4360.6000000000004</v>
      </c>
      <c r="J285" s="102"/>
      <c r="K285" s="372">
        <v>270</v>
      </c>
      <c r="L285" s="63" t="s">
        <v>96</v>
      </c>
      <c r="M285" s="102">
        <v>246199</v>
      </c>
      <c r="N285" s="102">
        <v>0</v>
      </c>
      <c r="O285" s="102">
        <v>146430.88</v>
      </c>
      <c r="P285" s="102">
        <v>0</v>
      </c>
      <c r="Q285" s="102">
        <v>99768.12</v>
      </c>
      <c r="R285" s="102">
        <v>0</v>
      </c>
      <c r="S285" s="102">
        <f t="shared" si="129"/>
        <v>56.459890840709988</v>
      </c>
      <c r="T285" s="102">
        <v>56.46</v>
      </c>
      <c r="U285" s="246">
        <v>44196</v>
      </c>
    </row>
    <row r="286" spans="1:21" ht="13.5" thickBot="1" x14ac:dyDescent="0.25">
      <c r="A286" s="744"/>
      <c r="B286" s="33" t="s">
        <v>31</v>
      </c>
      <c r="C286" s="96" t="s">
        <v>18</v>
      </c>
      <c r="D286" s="96" t="s">
        <v>18</v>
      </c>
      <c r="E286" s="96" t="s">
        <v>18</v>
      </c>
      <c r="F286" s="96" t="s">
        <v>18</v>
      </c>
      <c r="G286" s="96" t="s">
        <v>18</v>
      </c>
      <c r="H286" s="90">
        <f>H282</f>
        <v>4360.6000000000004</v>
      </c>
      <c r="I286" s="90">
        <f>I282</f>
        <v>4360.6000000000004</v>
      </c>
      <c r="J286" s="90"/>
      <c r="K286" s="343">
        <f>K282</f>
        <v>270</v>
      </c>
      <c r="L286" s="97" t="s">
        <v>18</v>
      </c>
      <c r="M286" s="90">
        <v>4167294</v>
      </c>
      <c r="N286" s="90">
        <v>0</v>
      </c>
      <c r="O286" s="90">
        <v>2478566.2399999998</v>
      </c>
      <c r="P286" s="90">
        <v>0</v>
      </c>
      <c r="Q286" s="90">
        <v>1688727.7600000002</v>
      </c>
      <c r="R286" s="90">
        <v>0</v>
      </c>
      <c r="S286" s="90" t="s">
        <v>18</v>
      </c>
      <c r="T286" s="90" t="s">
        <v>18</v>
      </c>
      <c r="U286" s="91" t="s">
        <v>18</v>
      </c>
    </row>
    <row r="287" spans="1:21" ht="13.5" thickBot="1" x14ac:dyDescent="0.25">
      <c r="A287" s="745" t="s">
        <v>236</v>
      </c>
      <c r="B287" s="296" t="s">
        <v>106</v>
      </c>
      <c r="C287" s="297" t="s">
        <v>40</v>
      </c>
      <c r="D287" s="298">
        <v>1973</v>
      </c>
      <c r="E287" s="298">
        <v>2011</v>
      </c>
      <c r="F287" s="299">
        <v>43511</v>
      </c>
      <c r="G287" s="297">
        <v>5</v>
      </c>
      <c r="H287" s="300">
        <v>2698.8</v>
      </c>
      <c r="I287" s="300">
        <v>2698.8</v>
      </c>
      <c r="J287" s="300"/>
      <c r="K287" s="373">
        <v>131</v>
      </c>
      <c r="L287" s="17" t="s">
        <v>41</v>
      </c>
      <c r="M287" s="300">
        <v>999824</v>
      </c>
      <c r="N287" s="300">
        <v>0</v>
      </c>
      <c r="O287" s="300">
        <v>594661.66999999993</v>
      </c>
      <c r="P287" s="300">
        <v>0</v>
      </c>
      <c r="Q287" s="300">
        <v>405162.33</v>
      </c>
      <c r="R287" s="300">
        <v>0</v>
      </c>
      <c r="S287" s="300">
        <f>M287/H287</f>
        <v>370.46983844671706</v>
      </c>
      <c r="T287" s="300">
        <v>370.47</v>
      </c>
      <c r="U287" s="427">
        <v>44196</v>
      </c>
    </row>
    <row r="288" spans="1:21" ht="13.5" thickBot="1" x14ac:dyDescent="0.25">
      <c r="A288" s="744"/>
      <c r="B288" s="33" t="s">
        <v>31</v>
      </c>
      <c r="C288" s="96" t="s">
        <v>18</v>
      </c>
      <c r="D288" s="96" t="s">
        <v>18</v>
      </c>
      <c r="E288" s="96" t="s">
        <v>18</v>
      </c>
      <c r="F288" s="96" t="s">
        <v>18</v>
      </c>
      <c r="G288" s="96" t="s">
        <v>18</v>
      </c>
      <c r="H288" s="90">
        <f>H287</f>
        <v>2698.8</v>
      </c>
      <c r="I288" s="90">
        <f>I287</f>
        <v>2698.8</v>
      </c>
      <c r="J288" s="90"/>
      <c r="K288" s="343">
        <f>K287</f>
        <v>131</v>
      </c>
      <c r="L288" s="97" t="s">
        <v>18</v>
      </c>
      <c r="M288" s="90">
        <v>999824</v>
      </c>
      <c r="N288" s="90">
        <v>0</v>
      </c>
      <c r="O288" s="90">
        <v>594661.66999999993</v>
      </c>
      <c r="P288" s="90">
        <v>0</v>
      </c>
      <c r="Q288" s="90">
        <v>405162.33</v>
      </c>
      <c r="R288" s="90">
        <v>0</v>
      </c>
      <c r="S288" s="90" t="s">
        <v>18</v>
      </c>
      <c r="T288" s="90" t="s">
        <v>18</v>
      </c>
      <c r="U288" s="91" t="s">
        <v>18</v>
      </c>
    </row>
    <row r="289" spans="1:21" x14ac:dyDescent="0.2">
      <c r="A289" s="742" t="s">
        <v>237</v>
      </c>
      <c r="B289" s="290" t="s">
        <v>107</v>
      </c>
      <c r="C289" s="92" t="s">
        <v>40</v>
      </c>
      <c r="D289" s="93">
        <v>1973</v>
      </c>
      <c r="E289" s="93">
        <v>2011</v>
      </c>
      <c r="F289" s="94">
        <v>43511</v>
      </c>
      <c r="G289" s="92">
        <v>5</v>
      </c>
      <c r="H289" s="95">
        <v>2672.7</v>
      </c>
      <c r="I289" s="95">
        <v>2672.7</v>
      </c>
      <c r="J289" s="95"/>
      <c r="K289" s="370">
        <v>180</v>
      </c>
      <c r="L289" s="8" t="s">
        <v>34</v>
      </c>
      <c r="M289" s="95">
        <v>929004</v>
      </c>
      <c r="N289" s="95">
        <v>0</v>
      </c>
      <c r="O289" s="95">
        <v>552540.32000000007</v>
      </c>
      <c r="P289" s="95">
        <v>0</v>
      </c>
      <c r="Q289" s="95">
        <v>376463.68</v>
      </c>
      <c r="R289" s="95">
        <v>0</v>
      </c>
      <c r="S289" s="95">
        <f>M289/H289</f>
        <v>347.59007744976992</v>
      </c>
      <c r="T289" s="95">
        <v>347.59</v>
      </c>
      <c r="U289" s="425">
        <v>44196</v>
      </c>
    </row>
    <row r="290" spans="1:21" x14ac:dyDescent="0.2">
      <c r="A290" s="743" t="str">
        <f>$A$289</f>
        <v>5.9.3</v>
      </c>
      <c r="B290" s="291" t="s">
        <v>107</v>
      </c>
      <c r="C290" s="292" t="s">
        <v>40</v>
      </c>
      <c r="D290" s="293">
        <v>1973</v>
      </c>
      <c r="E290" s="293">
        <v>2011</v>
      </c>
      <c r="F290" s="294">
        <v>43511</v>
      </c>
      <c r="G290" s="292">
        <v>5</v>
      </c>
      <c r="H290" s="295">
        <v>2672.7</v>
      </c>
      <c r="I290" s="295">
        <v>2672.7</v>
      </c>
      <c r="J290" s="295"/>
      <c r="K290" s="371">
        <v>180</v>
      </c>
      <c r="L290" s="10" t="s">
        <v>94</v>
      </c>
      <c r="M290" s="295">
        <v>113189</v>
      </c>
      <c r="N290" s="295">
        <v>0</v>
      </c>
      <c r="O290" s="295">
        <v>67321.010000000009</v>
      </c>
      <c r="P290" s="295">
        <v>0</v>
      </c>
      <c r="Q290" s="295">
        <v>45867.99</v>
      </c>
      <c r="R290" s="295">
        <v>0</v>
      </c>
      <c r="S290" s="295">
        <f t="shared" ref="S290:S292" si="131">M290/H290</f>
        <v>42.350057993789058</v>
      </c>
      <c r="T290" s="295">
        <v>42.35</v>
      </c>
      <c r="U290" s="426">
        <v>44196</v>
      </c>
    </row>
    <row r="291" spans="1:21" x14ac:dyDescent="0.2">
      <c r="A291" s="743" t="str">
        <f t="shared" ref="A291:A292" si="132">$A$289</f>
        <v>5.9.3</v>
      </c>
      <c r="B291" s="291" t="s">
        <v>107</v>
      </c>
      <c r="C291" s="292" t="s">
        <v>40</v>
      </c>
      <c r="D291" s="293">
        <v>1973</v>
      </c>
      <c r="E291" s="293">
        <v>2011</v>
      </c>
      <c r="F291" s="294">
        <v>43511</v>
      </c>
      <c r="G291" s="292">
        <v>5</v>
      </c>
      <c r="H291" s="295">
        <v>2672.7</v>
      </c>
      <c r="I291" s="295">
        <v>2672.7</v>
      </c>
      <c r="J291" s="295"/>
      <c r="K291" s="371">
        <v>180</v>
      </c>
      <c r="L291" s="18" t="s">
        <v>896</v>
      </c>
      <c r="M291" s="295">
        <v>1361126</v>
      </c>
      <c r="N291" s="295">
        <v>0</v>
      </c>
      <c r="O291" s="295">
        <v>809551.94</v>
      </c>
      <c r="P291" s="295">
        <v>0</v>
      </c>
      <c r="Q291" s="295">
        <v>551574.06000000006</v>
      </c>
      <c r="R291" s="295">
        <v>0</v>
      </c>
      <c r="S291" s="295">
        <f t="shared" si="131"/>
        <v>509.27002656489697</v>
      </c>
      <c r="T291" s="295">
        <v>509.27</v>
      </c>
      <c r="U291" s="426">
        <v>44196</v>
      </c>
    </row>
    <row r="292" spans="1:21" ht="26.25" thickBot="1" x14ac:dyDescent="0.25">
      <c r="A292" s="245" t="str">
        <f t="shared" si="132"/>
        <v>5.9.3</v>
      </c>
      <c r="B292" s="98" t="s">
        <v>107</v>
      </c>
      <c r="C292" s="99" t="s">
        <v>40</v>
      </c>
      <c r="D292" s="100">
        <v>1973</v>
      </c>
      <c r="E292" s="100">
        <v>2011</v>
      </c>
      <c r="F292" s="101">
        <v>43511</v>
      </c>
      <c r="G292" s="99">
        <v>5</v>
      </c>
      <c r="H292" s="102">
        <v>2672.7</v>
      </c>
      <c r="I292" s="102">
        <v>2672.7</v>
      </c>
      <c r="J292" s="102"/>
      <c r="K292" s="372">
        <v>180</v>
      </c>
      <c r="L292" s="63" t="s">
        <v>96</v>
      </c>
      <c r="M292" s="102">
        <v>150901</v>
      </c>
      <c r="N292" s="102">
        <v>0</v>
      </c>
      <c r="O292" s="102">
        <v>89750.84</v>
      </c>
      <c r="P292" s="102">
        <v>0</v>
      </c>
      <c r="Q292" s="102">
        <v>61150.16</v>
      </c>
      <c r="R292" s="102">
        <v>0</v>
      </c>
      <c r="S292" s="102">
        <f t="shared" si="131"/>
        <v>56.460133946945042</v>
      </c>
      <c r="T292" s="102">
        <v>56.46</v>
      </c>
      <c r="U292" s="246">
        <v>44196</v>
      </c>
    </row>
    <row r="293" spans="1:21" ht="13.5" thickBot="1" x14ac:dyDescent="0.25">
      <c r="A293" s="744"/>
      <c r="B293" s="33" t="s">
        <v>31</v>
      </c>
      <c r="C293" s="96" t="s">
        <v>18</v>
      </c>
      <c r="D293" s="96" t="s">
        <v>18</v>
      </c>
      <c r="E293" s="96" t="s">
        <v>18</v>
      </c>
      <c r="F293" s="96" t="s">
        <v>18</v>
      </c>
      <c r="G293" s="96" t="s">
        <v>18</v>
      </c>
      <c r="H293" s="90">
        <f>H289</f>
        <v>2672.7</v>
      </c>
      <c r="I293" s="90">
        <f>I289</f>
        <v>2672.7</v>
      </c>
      <c r="J293" s="90"/>
      <c r="K293" s="343">
        <f>K289</f>
        <v>180</v>
      </c>
      <c r="L293" s="97" t="s">
        <v>18</v>
      </c>
      <c r="M293" s="90">
        <v>2554220</v>
      </c>
      <c r="N293" s="90">
        <v>0</v>
      </c>
      <c r="O293" s="90">
        <v>1519164.11</v>
      </c>
      <c r="P293" s="90">
        <v>0</v>
      </c>
      <c r="Q293" s="90">
        <v>1035055.89</v>
      </c>
      <c r="R293" s="90">
        <v>0</v>
      </c>
      <c r="S293" s="90" t="s">
        <v>18</v>
      </c>
      <c r="T293" s="90" t="s">
        <v>18</v>
      </c>
      <c r="U293" s="91" t="s">
        <v>18</v>
      </c>
    </row>
    <row r="294" spans="1:21" ht="13.5" thickBot="1" x14ac:dyDescent="0.25">
      <c r="A294" s="745" t="s">
        <v>238</v>
      </c>
      <c r="B294" s="296" t="s">
        <v>109</v>
      </c>
      <c r="C294" s="297" t="s">
        <v>40</v>
      </c>
      <c r="D294" s="298">
        <v>1982</v>
      </c>
      <c r="E294" s="298"/>
      <c r="F294" s="299" t="s">
        <v>97</v>
      </c>
      <c r="G294" s="297">
        <v>2</v>
      </c>
      <c r="H294" s="300">
        <v>501.1</v>
      </c>
      <c r="I294" s="300">
        <v>501.1</v>
      </c>
      <c r="J294" s="300"/>
      <c r="K294" s="373">
        <v>36</v>
      </c>
      <c r="L294" s="88" t="s">
        <v>896</v>
      </c>
      <c r="M294" s="300">
        <v>394777</v>
      </c>
      <c r="N294" s="300">
        <v>0</v>
      </c>
      <c r="O294" s="300">
        <v>234800.07</v>
      </c>
      <c r="P294" s="300">
        <v>0</v>
      </c>
      <c r="Q294" s="300">
        <v>159976.93</v>
      </c>
      <c r="R294" s="300">
        <v>0</v>
      </c>
      <c r="S294" s="300">
        <f>M294/H294</f>
        <v>787.82079425264419</v>
      </c>
      <c r="T294" s="300">
        <v>787.82</v>
      </c>
      <c r="U294" s="427">
        <v>44196</v>
      </c>
    </row>
    <row r="295" spans="1:21" ht="13.5" thickBot="1" x14ac:dyDescent="0.25">
      <c r="A295" s="744"/>
      <c r="B295" s="33" t="s">
        <v>31</v>
      </c>
      <c r="C295" s="96" t="s">
        <v>18</v>
      </c>
      <c r="D295" s="96" t="s">
        <v>18</v>
      </c>
      <c r="E295" s="96" t="s">
        <v>18</v>
      </c>
      <c r="F295" s="96" t="s">
        <v>18</v>
      </c>
      <c r="G295" s="96" t="s">
        <v>18</v>
      </c>
      <c r="H295" s="90">
        <f>H294</f>
        <v>501.1</v>
      </c>
      <c r="I295" s="90">
        <f>I294</f>
        <v>501.1</v>
      </c>
      <c r="J295" s="90"/>
      <c r="K295" s="343">
        <f>K294</f>
        <v>36</v>
      </c>
      <c r="L295" s="97" t="s">
        <v>18</v>
      </c>
      <c r="M295" s="90">
        <v>394777</v>
      </c>
      <c r="N295" s="90">
        <v>0</v>
      </c>
      <c r="O295" s="90">
        <v>234800.07</v>
      </c>
      <c r="P295" s="90">
        <v>0</v>
      </c>
      <c r="Q295" s="90">
        <v>159976.93</v>
      </c>
      <c r="R295" s="90">
        <v>0</v>
      </c>
      <c r="S295" s="90" t="s">
        <v>18</v>
      </c>
      <c r="T295" s="90" t="s">
        <v>18</v>
      </c>
      <c r="U295" s="91" t="s">
        <v>18</v>
      </c>
    </row>
    <row r="296" spans="1:21" ht="29.25" customHeight="1" thickBot="1" x14ac:dyDescent="0.25">
      <c r="A296" s="155" t="s">
        <v>239</v>
      </c>
      <c r="B296" s="27" t="s">
        <v>168</v>
      </c>
      <c r="C296" s="25" t="s">
        <v>18</v>
      </c>
      <c r="D296" s="25" t="s">
        <v>18</v>
      </c>
      <c r="E296" s="25" t="s">
        <v>18</v>
      </c>
      <c r="F296" s="25" t="s">
        <v>18</v>
      </c>
      <c r="G296" s="25" t="s">
        <v>18</v>
      </c>
      <c r="H296" s="7">
        <f>H298+H300+H304+H308+H312</f>
        <v>7249.8</v>
      </c>
      <c r="I296" s="7">
        <f t="shared" ref="I296:K296" si="133">I298+I300+I304+I308+I312</f>
        <v>5161.8</v>
      </c>
      <c r="J296" s="7">
        <f t="shared" si="133"/>
        <v>2481.38</v>
      </c>
      <c r="K296" s="335">
        <f t="shared" si="133"/>
        <v>266</v>
      </c>
      <c r="L296" s="16" t="s">
        <v>18</v>
      </c>
      <c r="M296" s="7">
        <v>7263454</v>
      </c>
      <c r="N296" s="7">
        <v>0</v>
      </c>
      <c r="O296" s="7">
        <v>4388971.91</v>
      </c>
      <c r="P296" s="7">
        <v>35785.46</v>
      </c>
      <c r="Q296" s="7">
        <v>2838696.63</v>
      </c>
      <c r="R296" s="7">
        <v>0</v>
      </c>
      <c r="S296" s="7" t="s">
        <v>18</v>
      </c>
      <c r="T296" s="7" t="s">
        <v>18</v>
      </c>
      <c r="U296" s="28" t="s">
        <v>18</v>
      </c>
    </row>
    <row r="297" spans="1:21" ht="26.25" thickBot="1" x14ac:dyDescent="0.25">
      <c r="A297" s="223" t="s">
        <v>240</v>
      </c>
      <c r="B297" s="29" t="s">
        <v>101</v>
      </c>
      <c r="C297" s="30" t="s">
        <v>40</v>
      </c>
      <c r="D297" s="30">
        <v>1993</v>
      </c>
      <c r="E297" s="30"/>
      <c r="F297" s="69" t="s">
        <v>82</v>
      </c>
      <c r="G297" s="30">
        <v>2</v>
      </c>
      <c r="H297" s="32">
        <v>850.1</v>
      </c>
      <c r="I297" s="32">
        <v>750.3</v>
      </c>
      <c r="J297" s="32">
        <v>489.07</v>
      </c>
      <c r="K297" s="357">
        <v>38</v>
      </c>
      <c r="L297" s="17" t="s">
        <v>96</v>
      </c>
      <c r="M297" s="32">
        <v>79943</v>
      </c>
      <c r="N297" s="32">
        <v>0</v>
      </c>
      <c r="O297" s="32">
        <v>48545.06</v>
      </c>
      <c r="P297" s="32">
        <v>0</v>
      </c>
      <c r="Q297" s="32">
        <v>31397.94</v>
      </c>
      <c r="R297" s="32">
        <v>0</v>
      </c>
      <c r="S297" s="32">
        <f t="shared" ref="S297" si="134">M297/H297</f>
        <v>94.039524761792734</v>
      </c>
      <c r="T297" s="32">
        <v>94.04</v>
      </c>
      <c r="U297" s="428" t="s">
        <v>98</v>
      </c>
    </row>
    <row r="298" spans="1:21" ht="13.5" thickBot="1" x14ac:dyDescent="0.25">
      <c r="A298" s="154"/>
      <c r="B298" s="33" t="s">
        <v>31</v>
      </c>
      <c r="C298" s="25" t="s">
        <v>18</v>
      </c>
      <c r="D298" s="25" t="s">
        <v>18</v>
      </c>
      <c r="E298" s="25" t="s">
        <v>18</v>
      </c>
      <c r="F298" s="25" t="s">
        <v>18</v>
      </c>
      <c r="G298" s="25" t="s">
        <v>18</v>
      </c>
      <c r="H298" s="7">
        <f>H297</f>
        <v>850.1</v>
      </c>
      <c r="I298" s="7">
        <f>I297</f>
        <v>750.3</v>
      </c>
      <c r="J298" s="7">
        <f>J297</f>
        <v>489.07</v>
      </c>
      <c r="K298" s="335">
        <f>K297</f>
        <v>38</v>
      </c>
      <c r="L298" s="16" t="s">
        <v>18</v>
      </c>
      <c r="M298" s="7">
        <v>79943</v>
      </c>
      <c r="N298" s="7">
        <v>0</v>
      </c>
      <c r="O298" s="7">
        <v>48545.06</v>
      </c>
      <c r="P298" s="7">
        <v>0</v>
      </c>
      <c r="Q298" s="7">
        <v>31397.94</v>
      </c>
      <c r="R298" s="7">
        <v>0</v>
      </c>
      <c r="S298" s="7" t="s">
        <v>18</v>
      </c>
      <c r="T298" s="7" t="s">
        <v>18</v>
      </c>
      <c r="U298" s="28" t="s">
        <v>18</v>
      </c>
    </row>
    <row r="299" spans="1:21" ht="13.5" thickBot="1" x14ac:dyDescent="0.25">
      <c r="A299" s="223" t="s">
        <v>241</v>
      </c>
      <c r="B299" s="68" t="s">
        <v>102</v>
      </c>
      <c r="C299" s="30" t="s">
        <v>40</v>
      </c>
      <c r="D299" s="30">
        <v>1964</v>
      </c>
      <c r="E299" s="30"/>
      <c r="F299" s="69" t="s">
        <v>99</v>
      </c>
      <c r="G299" s="30">
        <v>2</v>
      </c>
      <c r="H299" s="32">
        <v>658.2</v>
      </c>
      <c r="I299" s="32">
        <v>606.79999999999995</v>
      </c>
      <c r="J299" s="32">
        <v>432.81</v>
      </c>
      <c r="K299" s="357">
        <v>48</v>
      </c>
      <c r="L299" s="17" t="s">
        <v>87</v>
      </c>
      <c r="M299" s="32">
        <v>34378</v>
      </c>
      <c r="N299" s="32">
        <v>0</v>
      </c>
      <c r="O299" s="32">
        <v>20875.900000000001</v>
      </c>
      <c r="P299" s="32">
        <v>0</v>
      </c>
      <c r="Q299" s="32">
        <v>13502.1</v>
      </c>
      <c r="R299" s="32">
        <v>0</v>
      </c>
      <c r="S299" s="32">
        <f t="shared" ref="S299" si="135">M299/H299</f>
        <v>52.230325129140077</v>
      </c>
      <c r="T299" s="32">
        <v>52.23</v>
      </c>
      <c r="U299" s="428" t="s">
        <v>98</v>
      </c>
    </row>
    <row r="300" spans="1:21" ht="13.5" thickBot="1" x14ac:dyDescent="0.25">
      <c r="A300" s="154"/>
      <c r="B300" s="33" t="s">
        <v>31</v>
      </c>
      <c r="C300" s="25" t="s">
        <v>18</v>
      </c>
      <c r="D300" s="25" t="s">
        <v>18</v>
      </c>
      <c r="E300" s="25" t="s">
        <v>18</v>
      </c>
      <c r="F300" s="25" t="s">
        <v>18</v>
      </c>
      <c r="G300" s="25" t="s">
        <v>18</v>
      </c>
      <c r="H300" s="7">
        <f>H299</f>
        <v>658.2</v>
      </c>
      <c r="I300" s="7">
        <f t="shared" ref="I300:K300" si="136">I299</f>
        <v>606.79999999999995</v>
      </c>
      <c r="J300" s="7">
        <f t="shared" si="136"/>
        <v>432.81</v>
      </c>
      <c r="K300" s="335">
        <f t="shared" si="136"/>
        <v>48</v>
      </c>
      <c r="L300" s="16" t="s">
        <v>18</v>
      </c>
      <c r="M300" s="7">
        <v>34378</v>
      </c>
      <c r="N300" s="7">
        <v>0</v>
      </c>
      <c r="O300" s="7">
        <v>20875.900000000001</v>
      </c>
      <c r="P300" s="7">
        <v>0</v>
      </c>
      <c r="Q300" s="7">
        <v>13502.1</v>
      </c>
      <c r="R300" s="7">
        <v>0</v>
      </c>
      <c r="S300" s="7" t="s">
        <v>18</v>
      </c>
      <c r="T300" s="7" t="s">
        <v>18</v>
      </c>
      <c r="U300" s="28" t="s">
        <v>18</v>
      </c>
    </row>
    <row r="301" spans="1:21" x14ac:dyDescent="0.2">
      <c r="A301" s="220" t="s">
        <v>242</v>
      </c>
      <c r="B301" s="66" t="s">
        <v>103</v>
      </c>
      <c r="C301" s="38" t="s">
        <v>40</v>
      </c>
      <c r="D301" s="38">
        <v>1979</v>
      </c>
      <c r="E301" s="38"/>
      <c r="F301" s="67" t="s">
        <v>100</v>
      </c>
      <c r="G301" s="38">
        <v>4</v>
      </c>
      <c r="H301" s="40">
        <v>2270.4</v>
      </c>
      <c r="I301" s="40">
        <v>1582.9</v>
      </c>
      <c r="J301" s="40">
        <v>541.41999999999996</v>
      </c>
      <c r="K301" s="353">
        <v>57</v>
      </c>
      <c r="L301" s="71" t="s">
        <v>93</v>
      </c>
      <c r="M301" s="40">
        <v>26400</v>
      </c>
      <c r="N301" s="40">
        <v>0</v>
      </c>
      <c r="O301" s="40">
        <v>16031.29</v>
      </c>
      <c r="P301" s="40">
        <v>0</v>
      </c>
      <c r="Q301" s="40">
        <v>10368.709999999999</v>
      </c>
      <c r="R301" s="40">
        <v>0</v>
      </c>
      <c r="S301" s="40">
        <f>M301/J301</f>
        <v>48.760666395774081</v>
      </c>
      <c r="T301" s="40">
        <v>48.76</v>
      </c>
      <c r="U301" s="429" t="s">
        <v>98</v>
      </c>
    </row>
    <row r="302" spans="1:21" x14ac:dyDescent="0.2">
      <c r="A302" s="905" t="str">
        <f>$A$301</f>
        <v>5.10.3</v>
      </c>
      <c r="B302" s="45" t="s">
        <v>103</v>
      </c>
      <c r="C302" s="22" t="s">
        <v>40</v>
      </c>
      <c r="D302" s="22">
        <v>1979</v>
      </c>
      <c r="E302" s="22"/>
      <c r="F302" s="46" t="s">
        <v>100</v>
      </c>
      <c r="G302" s="22">
        <v>4</v>
      </c>
      <c r="H302" s="910">
        <v>2270.4</v>
      </c>
      <c r="I302" s="910">
        <v>1582.9</v>
      </c>
      <c r="J302" s="910">
        <v>541.41999999999996</v>
      </c>
      <c r="K302" s="333">
        <v>57</v>
      </c>
      <c r="L302" s="10" t="s">
        <v>87</v>
      </c>
      <c r="M302" s="910">
        <v>208241</v>
      </c>
      <c r="N302" s="910">
        <v>0</v>
      </c>
      <c r="O302" s="910">
        <v>126453.49</v>
      </c>
      <c r="P302" s="910">
        <v>0</v>
      </c>
      <c r="Q302" s="47">
        <v>81787.509999999995</v>
      </c>
      <c r="R302" s="910">
        <v>0</v>
      </c>
      <c r="S302" s="910">
        <f t="shared" ref="S302:S303" si="137">M302/H302</f>
        <v>91.71996124031007</v>
      </c>
      <c r="T302" s="910">
        <v>91.72</v>
      </c>
      <c r="U302" s="430" t="s">
        <v>98</v>
      </c>
    </row>
    <row r="303" spans="1:21" ht="26.25" thickBot="1" x14ac:dyDescent="0.25">
      <c r="A303" s="226" t="str">
        <f>$A$301</f>
        <v>5.10.3</v>
      </c>
      <c r="B303" s="74" t="s">
        <v>103</v>
      </c>
      <c r="C303" s="59" t="s">
        <v>40</v>
      </c>
      <c r="D303" s="59">
        <v>1979</v>
      </c>
      <c r="E303" s="59"/>
      <c r="F303" s="76" t="s">
        <v>100</v>
      </c>
      <c r="G303" s="59">
        <v>4</v>
      </c>
      <c r="H303" s="60">
        <v>2270.4</v>
      </c>
      <c r="I303" s="60">
        <v>1582.9</v>
      </c>
      <c r="J303" s="60">
        <v>541.41999999999996</v>
      </c>
      <c r="K303" s="358">
        <v>57</v>
      </c>
      <c r="L303" s="63" t="s">
        <v>96</v>
      </c>
      <c r="M303" s="60">
        <v>210897</v>
      </c>
      <c r="N303" s="60">
        <v>0</v>
      </c>
      <c r="O303" s="60">
        <v>128066.33</v>
      </c>
      <c r="P303" s="60">
        <v>0</v>
      </c>
      <c r="Q303" s="77">
        <v>82830.67</v>
      </c>
      <c r="R303" s="60">
        <v>0</v>
      </c>
      <c r="S303" s="60">
        <f t="shared" si="137"/>
        <v>92.889799154334028</v>
      </c>
      <c r="T303" s="60">
        <v>92.89</v>
      </c>
      <c r="U303" s="258" t="s">
        <v>98</v>
      </c>
    </row>
    <row r="304" spans="1:21" ht="13.5" thickBot="1" x14ac:dyDescent="0.25">
      <c r="A304" s="154"/>
      <c r="B304" s="33" t="s">
        <v>31</v>
      </c>
      <c r="C304" s="25" t="s">
        <v>18</v>
      </c>
      <c r="D304" s="25" t="s">
        <v>18</v>
      </c>
      <c r="E304" s="25" t="s">
        <v>18</v>
      </c>
      <c r="F304" s="25" t="s">
        <v>18</v>
      </c>
      <c r="G304" s="25" t="s">
        <v>18</v>
      </c>
      <c r="H304" s="7">
        <f>H301</f>
        <v>2270.4</v>
      </c>
      <c r="I304" s="7">
        <f>I301</f>
        <v>1582.9</v>
      </c>
      <c r="J304" s="7">
        <f>J301</f>
        <v>541.41999999999996</v>
      </c>
      <c r="K304" s="335">
        <f>K301</f>
        <v>57</v>
      </c>
      <c r="L304" s="16" t="s">
        <v>18</v>
      </c>
      <c r="M304" s="7">
        <v>445538</v>
      </c>
      <c r="N304" s="7">
        <v>0</v>
      </c>
      <c r="O304" s="7">
        <v>270551.11</v>
      </c>
      <c r="P304" s="7">
        <v>0</v>
      </c>
      <c r="Q304" s="7">
        <v>174986.89</v>
      </c>
      <c r="R304" s="7">
        <v>0</v>
      </c>
      <c r="S304" s="7" t="s">
        <v>18</v>
      </c>
      <c r="T304" s="7" t="s">
        <v>18</v>
      </c>
      <c r="U304" s="28" t="s">
        <v>18</v>
      </c>
    </row>
    <row r="305" spans="1:21" x14ac:dyDescent="0.2">
      <c r="A305" s="220" t="s">
        <v>243</v>
      </c>
      <c r="B305" s="66" t="s">
        <v>104</v>
      </c>
      <c r="C305" s="38" t="s">
        <v>40</v>
      </c>
      <c r="D305" s="39">
        <v>1974</v>
      </c>
      <c r="E305" s="39"/>
      <c r="F305" s="67" t="s">
        <v>52</v>
      </c>
      <c r="G305" s="38">
        <v>3</v>
      </c>
      <c r="H305" s="40">
        <v>1727.3</v>
      </c>
      <c r="I305" s="40">
        <v>1106.8</v>
      </c>
      <c r="J305" s="40">
        <v>509.04</v>
      </c>
      <c r="K305" s="353">
        <v>60</v>
      </c>
      <c r="L305" s="8" t="s">
        <v>36</v>
      </c>
      <c r="M305" s="40">
        <v>2603657</v>
      </c>
      <c r="N305" s="40">
        <v>0</v>
      </c>
      <c r="O305" s="40">
        <v>1581059.97</v>
      </c>
      <c r="P305" s="40">
        <v>0</v>
      </c>
      <c r="Q305" s="40">
        <v>1022597.03</v>
      </c>
      <c r="R305" s="40">
        <v>0</v>
      </c>
      <c r="S305" s="40">
        <f>M305/I305</f>
        <v>2352.418684495844</v>
      </c>
      <c r="T305" s="40">
        <v>2660.2</v>
      </c>
      <c r="U305" s="429" t="s">
        <v>98</v>
      </c>
    </row>
    <row r="306" spans="1:21" x14ac:dyDescent="0.2">
      <c r="A306" s="905" t="str">
        <f>$A$305</f>
        <v>5.10.4</v>
      </c>
      <c r="B306" s="45" t="s">
        <v>104</v>
      </c>
      <c r="C306" s="22" t="s">
        <v>40</v>
      </c>
      <c r="D306" s="907">
        <v>1974</v>
      </c>
      <c r="E306" s="907"/>
      <c r="F306" s="46" t="s">
        <v>52</v>
      </c>
      <c r="G306" s="22">
        <v>3</v>
      </c>
      <c r="H306" s="910">
        <v>1727.3</v>
      </c>
      <c r="I306" s="910">
        <v>1106.8</v>
      </c>
      <c r="J306" s="910">
        <v>509.04</v>
      </c>
      <c r="K306" s="333">
        <v>60</v>
      </c>
      <c r="L306" s="10" t="s">
        <v>34</v>
      </c>
      <c r="M306" s="910">
        <v>438214</v>
      </c>
      <c r="N306" s="910">
        <v>0</v>
      </c>
      <c r="O306" s="910">
        <v>266103.64</v>
      </c>
      <c r="P306" s="910">
        <v>0</v>
      </c>
      <c r="Q306" s="910">
        <v>172110.36</v>
      </c>
      <c r="R306" s="910">
        <v>0</v>
      </c>
      <c r="S306" s="910">
        <f>M306/I306</f>
        <v>395.92880375858334</v>
      </c>
      <c r="T306" s="910">
        <v>507.93</v>
      </c>
      <c r="U306" s="430" t="s">
        <v>98</v>
      </c>
    </row>
    <row r="307" spans="1:21" ht="13.5" thickBot="1" x14ac:dyDescent="0.25">
      <c r="A307" s="226" t="str">
        <f>$A$305</f>
        <v>5.10.4</v>
      </c>
      <c r="B307" s="74" t="s">
        <v>104</v>
      </c>
      <c r="C307" s="59" t="s">
        <v>40</v>
      </c>
      <c r="D307" s="75">
        <v>1974</v>
      </c>
      <c r="E307" s="75"/>
      <c r="F307" s="76" t="s">
        <v>52</v>
      </c>
      <c r="G307" s="59">
        <v>3</v>
      </c>
      <c r="H307" s="60">
        <v>1727.3</v>
      </c>
      <c r="I307" s="60">
        <v>1106.8</v>
      </c>
      <c r="J307" s="60">
        <v>509.04</v>
      </c>
      <c r="K307" s="358">
        <v>60</v>
      </c>
      <c r="L307" s="104" t="s">
        <v>56</v>
      </c>
      <c r="M307" s="60">
        <v>250969</v>
      </c>
      <c r="N307" s="60">
        <v>0</v>
      </c>
      <c r="O307" s="60">
        <v>152399.89000000001</v>
      </c>
      <c r="P307" s="60">
        <v>0</v>
      </c>
      <c r="Q307" s="60">
        <v>98569.11</v>
      </c>
      <c r="R307" s="60">
        <v>0</v>
      </c>
      <c r="S307" s="60">
        <f>M307/I307</f>
        <v>226.75189736176364</v>
      </c>
      <c r="T307" s="60">
        <v>414.05</v>
      </c>
      <c r="U307" s="258" t="s">
        <v>98</v>
      </c>
    </row>
    <row r="308" spans="1:21" ht="13.5" thickBot="1" x14ac:dyDescent="0.25">
      <c r="A308" s="87"/>
      <c r="B308" s="33" t="s">
        <v>31</v>
      </c>
      <c r="C308" s="25" t="s">
        <v>18</v>
      </c>
      <c r="D308" s="25" t="s">
        <v>18</v>
      </c>
      <c r="E308" s="25" t="s">
        <v>18</v>
      </c>
      <c r="F308" s="25" t="s">
        <v>18</v>
      </c>
      <c r="G308" s="25" t="s">
        <v>18</v>
      </c>
      <c r="H308" s="7">
        <f>H305</f>
        <v>1727.3</v>
      </c>
      <c r="I308" s="7">
        <f>I305</f>
        <v>1106.8</v>
      </c>
      <c r="J308" s="7">
        <f>J305</f>
        <v>509.04</v>
      </c>
      <c r="K308" s="335">
        <f>K305</f>
        <v>60</v>
      </c>
      <c r="L308" s="16" t="s">
        <v>18</v>
      </c>
      <c r="M308" s="7">
        <v>3292840</v>
      </c>
      <c r="N308" s="7">
        <v>0</v>
      </c>
      <c r="O308" s="7">
        <v>1999563.5</v>
      </c>
      <c r="P308" s="7">
        <v>0</v>
      </c>
      <c r="Q308" s="7">
        <v>1293276.5000000002</v>
      </c>
      <c r="R308" s="7">
        <v>0</v>
      </c>
      <c r="S308" s="7" t="s">
        <v>18</v>
      </c>
      <c r="T308" s="7" t="s">
        <v>18</v>
      </c>
      <c r="U308" s="28" t="s">
        <v>18</v>
      </c>
    </row>
    <row r="309" spans="1:21" x14ac:dyDescent="0.2">
      <c r="A309" s="220" t="s">
        <v>244</v>
      </c>
      <c r="B309" s="66" t="s">
        <v>105</v>
      </c>
      <c r="C309" s="38" t="s">
        <v>40</v>
      </c>
      <c r="D309" s="39">
        <v>1974</v>
      </c>
      <c r="E309" s="39"/>
      <c r="F309" s="67" t="s">
        <v>52</v>
      </c>
      <c r="G309" s="38">
        <v>3</v>
      </c>
      <c r="H309" s="40">
        <v>1743.8</v>
      </c>
      <c r="I309" s="40">
        <v>1115</v>
      </c>
      <c r="J309" s="40">
        <v>509.04</v>
      </c>
      <c r="K309" s="353">
        <v>63</v>
      </c>
      <c r="L309" s="8" t="s">
        <v>36</v>
      </c>
      <c r="M309" s="40">
        <v>2658675</v>
      </c>
      <c r="N309" s="40">
        <v>0</v>
      </c>
      <c r="O309" s="40">
        <v>1614469.4300000002</v>
      </c>
      <c r="P309" s="40">
        <v>0</v>
      </c>
      <c r="Q309" s="40">
        <v>1044205.57</v>
      </c>
      <c r="R309" s="40">
        <v>0</v>
      </c>
      <c r="S309" s="40">
        <f>M309/I309</f>
        <v>2384.4618834080716</v>
      </c>
      <c r="T309" s="40">
        <v>2660.2</v>
      </c>
      <c r="U309" s="429" t="s">
        <v>98</v>
      </c>
    </row>
    <row r="310" spans="1:21" x14ac:dyDescent="0.2">
      <c r="A310" s="905" t="str">
        <f>$A$309</f>
        <v>5.10.5</v>
      </c>
      <c r="B310" s="45" t="s">
        <v>105</v>
      </c>
      <c r="C310" s="22" t="s">
        <v>40</v>
      </c>
      <c r="D310" s="907">
        <v>1974</v>
      </c>
      <c r="E310" s="907"/>
      <c r="F310" s="46" t="s">
        <v>52</v>
      </c>
      <c r="G310" s="22">
        <v>3</v>
      </c>
      <c r="H310" s="910">
        <v>1743.8</v>
      </c>
      <c r="I310" s="910">
        <v>1115</v>
      </c>
      <c r="J310" s="910">
        <v>509.04</v>
      </c>
      <c r="K310" s="333">
        <v>63</v>
      </c>
      <c r="L310" s="10" t="s">
        <v>34</v>
      </c>
      <c r="M310" s="910">
        <v>457997</v>
      </c>
      <c r="N310" s="910">
        <v>0</v>
      </c>
      <c r="O310" s="910">
        <v>278116.79000000004</v>
      </c>
      <c r="P310" s="910">
        <v>0</v>
      </c>
      <c r="Q310" s="910">
        <v>179880.21</v>
      </c>
      <c r="R310" s="910">
        <v>0</v>
      </c>
      <c r="S310" s="910">
        <f t="shared" ref="S310:S311" si="138">M310/I310</f>
        <v>410.7596412556054</v>
      </c>
      <c r="T310" s="910">
        <v>507.93</v>
      </c>
      <c r="U310" s="430" t="s">
        <v>98</v>
      </c>
    </row>
    <row r="311" spans="1:21" ht="13.5" thickBot="1" x14ac:dyDescent="0.25">
      <c r="A311" s="226" t="str">
        <f>$A$309</f>
        <v>5.10.5</v>
      </c>
      <c r="B311" s="74" t="s">
        <v>105</v>
      </c>
      <c r="C311" s="59" t="s">
        <v>40</v>
      </c>
      <c r="D311" s="75">
        <v>1974</v>
      </c>
      <c r="E311" s="75"/>
      <c r="F311" s="76" t="s">
        <v>52</v>
      </c>
      <c r="G311" s="59">
        <v>3</v>
      </c>
      <c r="H311" s="60">
        <v>1743.8</v>
      </c>
      <c r="I311" s="60">
        <v>1115</v>
      </c>
      <c r="J311" s="60">
        <v>509.04</v>
      </c>
      <c r="K311" s="358">
        <v>63</v>
      </c>
      <c r="L311" s="104" t="s">
        <v>56</v>
      </c>
      <c r="M311" s="60">
        <v>294083</v>
      </c>
      <c r="N311" s="60">
        <v>0</v>
      </c>
      <c r="O311" s="60">
        <v>156850.12000000002</v>
      </c>
      <c r="P311" s="60">
        <v>35785.46</v>
      </c>
      <c r="Q311" s="60">
        <v>101447.42</v>
      </c>
      <c r="R311" s="60">
        <v>0</v>
      </c>
      <c r="S311" s="60">
        <f t="shared" si="138"/>
        <v>263.75156950672647</v>
      </c>
      <c r="T311" s="60">
        <v>414.05</v>
      </c>
      <c r="U311" s="258" t="s">
        <v>98</v>
      </c>
    </row>
    <row r="312" spans="1:21" ht="13.5" thickBot="1" x14ac:dyDescent="0.25">
      <c r="A312" s="154"/>
      <c r="B312" s="33" t="s">
        <v>31</v>
      </c>
      <c r="C312" s="25" t="s">
        <v>18</v>
      </c>
      <c r="D312" s="25" t="s">
        <v>18</v>
      </c>
      <c r="E312" s="25" t="s">
        <v>18</v>
      </c>
      <c r="F312" s="25" t="s">
        <v>18</v>
      </c>
      <c r="G312" s="25" t="s">
        <v>18</v>
      </c>
      <c r="H312" s="7">
        <f>H309</f>
        <v>1743.8</v>
      </c>
      <c r="I312" s="7">
        <f>I309</f>
        <v>1115</v>
      </c>
      <c r="J312" s="7">
        <f>J309</f>
        <v>509.04</v>
      </c>
      <c r="K312" s="335">
        <f>K309</f>
        <v>63</v>
      </c>
      <c r="L312" s="16" t="s">
        <v>18</v>
      </c>
      <c r="M312" s="7">
        <v>3410755</v>
      </c>
      <c r="N312" s="7">
        <v>0</v>
      </c>
      <c r="O312" s="7">
        <v>2049436.3400000003</v>
      </c>
      <c r="P312" s="7">
        <v>35785.46</v>
      </c>
      <c r="Q312" s="7">
        <v>1325533.2</v>
      </c>
      <c r="R312" s="7">
        <v>0</v>
      </c>
      <c r="S312" s="7" t="s">
        <v>18</v>
      </c>
      <c r="T312" s="7" t="s">
        <v>18</v>
      </c>
      <c r="U312" s="28" t="s">
        <v>18</v>
      </c>
    </row>
    <row r="313" spans="1:21" ht="31.5" customHeight="1" thickBot="1" x14ac:dyDescent="0.25">
      <c r="A313" s="152">
        <v>6</v>
      </c>
      <c r="B313" s="27" t="s">
        <v>169</v>
      </c>
      <c r="C313" s="25" t="s">
        <v>18</v>
      </c>
      <c r="D313" s="25" t="s">
        <v>18</v>
      </c>
      <c r="E313" s="25" t="s">
        <v>18</v>
      </c>
      <c r="F313" s="25" t="s">
        <v>18</v>
      </c>
      <c r="G313" s="25" t="s">
        <v>18</v>
      </c>
      <c r="H313" s="82">
        <f>H314+H327+H334+H342</f>
        <v>6861.5</v>
      </c>
      <c r="I313" s="82">
        <f>I314+I327+I334+I342</f>
        <v>6857.7000000000007</v>
      </c>
      <c r="J313" s="82">
        <f>J314+J327+J334+J342</f>
        <v>2780.42</v>
      </c>
      <c r="K313" s="359">
        <f>K314+K327+K334+K342</f>
        <v>258</v>
      </c>
      <c r="L313" s="16" t="s">
        <v>18</v>
      </c>
      <c r="M313" s="7">
        <f>M314+M327+M334+M342+M347</f>
        <v>12893744</v>
      </c>
      <c r="N313" s="82">
        <f t="shared" ref="N313:Q313" si="139">N314+N327+N334+N342+N347</f>
        <v>0</v>
      </c>
      <c r="O313" s="82">
        <f t="shared" si="139"/>
        <v>8538911.5</v>
      </c>
      <c r="P313" s="82">
        <f t="shared" si="139"/>
        <v>0</v>
      </c>
      <c r="Q313" s="82">
        <f t="shared" si="139"/>
        <v>4354832.5</v>
      </c>
      <c r="R313" s="82">
        <v>0</v>
      </c>
      <c r="S313" s="7" t="s">
        <v>18</v>
      </c>
      <c r="T313" s="7" t="s">
        <v>18</v>
      </c>
      <c r="U313" s="28" t="s">
        <v>18</v>
      </c>
    </row>
    <row r="314" spans="1:21" ht="30.75" customHeight="1" thickBot="1" x14ac:dyDescent="0.25">
      <c r="A314" s="155" t="s">
        <v>245</v>
      </c>
      <c r="B314" s="27" t="s">
        <v>170</v>
      </c>
      <c r="C314" s="25" t="s">
        <v>18</v>
      </c>
      <c r="D314" s="25" t="s">
        <v>18</v>
      </c>
      <c r="E314" s="25" t="s">
        <v>18</v>
      </c>
      <c r="F314" s="25" t="s">
        <v>18</v>
      </c>
      <c r="G314" s="25" t="s">
        <v>18</v>
      </c>
      <c r="H314" s="7">
        <f>H316+H318+H321+H324+H326</f>
        <v>2891.8</v>
      </c>
      <c r="I314" s="7">
        <f>I316+I318+I321+I324+I326</f>
        <v>2584.4</v>
      </c>
      <c r="J314" s="7">
        <f>J316+J318+J321+J324+J326</f>
        <v>1673.3200000000002</v>
      </c>
      <c r="K314" s="335">
        <f>K316+K318+K321+K324+K326</f>
        <v>127</v>
      </c>
      <c r="L314" s="16" t="s">
        <v>18</v>
      </c>
      <c r="M314" s="7">
        <v>11294611.199999999</v>
      </c>
      <c r="N314" s="7">
        <v>0</v>
      </c>
      <c r="O314" s="7">
        <v>7579370.6700000009</v>
      </c>
      <c r="P314" s="7">
        <v>0</v>
      </c>
      <c r="Q314" s="7">
        <v>3715240.53</v>
      </c>
      <c r="R314" s="7">
        <v>0</v>
      </c>
      <c r="S314" s="7" t="s">
        <v>18</v>
      </c>
      <c r="T314" s="7" t="s">
        <v>18</v>
      </c>
      <c r="U314" s="28" t="s">
        <v>18</v>
      </c>
    </row>
    <row r="315" spans="1:21" ht="13.5" thickBot="1" x14ac:dyDescent="0.25">
      <c r="A315" s="223" t="s">
        <v>246</v>
      </c>
      <c r="B315" s="68" t="s">
        <v>600</v>
      </c>
      <c r="C315" s="30" t="s">
        <v>40</v>
      </c>
      <c r="D315" s="31">
        <v>1967</v>
      </c>
      <c r="E315" s="31"/>
      <c r="F315" s="30" t="s">
        <v>110</v>
      </c>
      <c r="G315" s="31">
        <v>2</v>
      </c>
      <c r="H315" s="32">
        <v>575.1</v>
      </c>
      <c r="I315" s="32">
        <v>513.6</v>
      </c>
      <c r="J315" s="32">
        <v>342.54</v>
      </c>
      <c r="K315" s="357">
        <v>26</v>
      </c>
      <c r="L315" s="17" t="s">
        <v>111</v>
      </c>
      <c r="M315" s="32">
        <v>81244</v>
      </c>
      <c r="N315" s="32">
        <v>0</v>
      </c>
      <c r="O315" s="32">
        <v>54519.66</v>
      </c>
      <c r="P315" s="32">
        <v>0</v>
      </c>
      <c r="Q315" s="32">
        <v>26724.34</v>
      </c>
      <c r="R315" s="32">
        <v>0</v>
      </c>
      <c r="S315" s="32">
        <f>M315/H315</f>
        <v>141.26934446183273</v>
      </c>
      <c r="T315" s="32">
        <v>141.27000000000001</v>
      </c>
      <c r="U315" s="272">
        <v>44196</v>
      </c>
    </row>
    <row r="316" spans="1:21" ht="13.5" thickBot="1" x14ac:dyDescent="0.25">
      <c r="A316" s="87"/>
      <c r="B316" s="33" t="s">
        <v>31</v>
      </c>
      <c r="C316" s="25" t="s">
        <v>18</v>
      </c>
      <c r="D316" s="25" t="s">
        <v>18</v>
      </c>
      <c r="E316" s="25" t="s">
        <v>18</v>
      </c>
      <c r="F316" s="25" t="s">
        <v>18</v>
      </c>
      <c r="G316" s="25" t="s">
        <v>18</v>
      </c>
      <c r="H316" s="7">
        <f>H315</f>
        <v>575.1</v>
      </c>
      <c r="I316" s="7">
        <f>I315</f>
        <v>513.6</v>
      </c>
      <c r="J316" s="7">
        <f>J315</f>
        <v>342.54</v>
      </c>
      <c r="K316" s="335">
        <f>K315</f>
        <v>26</v>
      </c>
      <c r="L316" s="16" t="s">
        <v>18</v>
      </c>
      <c r="M316" s="7">
        <v>81244</v>
      </c>
      <c r="N316" s="7">
        <v>0</v>
      </c>
      <c r="O316" s="7">
        <v>54519.66</v>
      </c>
      <c r="P316" s="7">
        <v>0</v>
      </c>
      <c r="Q316" s="7">
        <v>26724.34</v>
      </c>
      <c r="R316" s="7">
        <v>0</v>
      </c>
      <c r="S316" s="7" t="s">
        <v>18</v>
      </c>
      <c r="T316" s="7" t="s">
        <v>18</v>
      </c>
      <c r="U316" s="28" t="s">
        <v>18</v>
      </c>
    </row>
    <row r="317" spans="1:21" ht="13.5" thickBot="1" x14ac:dyDescent="0.25">
      <c r="A317" s="223" t="s">
        <v>248</v>
      </c>
      <c r="B317" s="68" t="s">
        <v>601</v>
      </c>
      <c r="C317" s="30" t="s">
        <v>40</v>
      </c>
      <c r="D317" s="31">
        <v>1969</v>
      </c>
      <c r="E317" s="31"/>
      <c r="F317" s="30" t="s">
        <v>110</v>
      </c>
      <c r="G317" s="31">
        <v>2</v>
      </c>
      <c r="H317" s="32">
        <v>564.29999999999995</v>
      </c>
      <c r="I317" s="32">
        <v>500.6</v>
      </c>
      <c r="J317" s="32">
        <v>337.12</v>
      </c>
      <c r="K317" s="357">
        <v>25</v>
      </c>
      <c r="L317" s="17" t="s">
        <v>111</v>
      </c>
      <c r="M317" s="32">
        <v>79719</v>
      </c>
      <c r="N317" s="32">
        <v>0</v>
      </c>
      <c r="O317" s="32">
        <v>53496.29</v>
      </c>
      <c r="P317" s="32">
        <v>0</v>
      </c>
      <c r="Q317" s="32">
        <v>26222.71</v>
      </c>
      <c r="R317" s="32">
        <v>0</v>
      </c>
      <c r="S317" s="32">
        <f>M317/H317</f>
        <v>141.27060074428496</v>
      </c>
      <c r="T317" s="32">
        <v>141.27000000000001</v>
      </c>
      <c r="U317" s="272">
        <v>44196</v>
      </c>
    </row>
    <row r="318" spans="1:21" ht="13.5" thickBot="1" x14ac:dyDescent="0.25">
      <c r="A318" s="154"/>
      <c r="B318" s="33" t="s">
        <v>31</v>
      </c>
      <c r="C318" s="25" t="s">
        <v>18</v>
      </c>
      <c r="D318" s="25" t="s">
        <v>18</v>
      </c>
      <c r="E318" s="25" t="s">
        <v>18</v>
      </c>
      <c r="F318" s="25" t="s">
        <v>18</v>
      </c>
      <c r="G318" s="25" t="s">
        <v>18</v>
      </c>
      <c r="H318" s="7">
        <f>H317</f>
        <v>564.29999999999995</v>
      </c>
      <c r="I318" s="7">
        <f>I317</f>
        <v>500.6</v>
      </c>
      <c r="J318" s="7">
        <f>J317</f>
        <v>337.12</v>
      </c>
      <c r="K318" s="335">
        <f>K317</f>
        <v>25</v>
      </c>
      <c r="L318" s="16" t="s">
        <v>18</v>
      </c>
      <c r="M318" s="7">
        <v>79719</v>
      </c>
      <c r="N318" s="7">
        <v>0</v>
      </c>
      <c r="O318" s="7">
        <v>53496.29</v>
      </c>
      <c r="P318" s="7">
        <v>0</v>
      </c>
      <c r="Q318" s="7">
        <v>26222.71</v>
      </c>
      <c r="R318" s="7">
        <v>0</v>
      </c>
      <c r="S318" s="7" t="s">
        <v>18</v>
      </c>
      <c r="T318" s="7" t="s">
        <v>18</v>
      </c>
      <c r="U318" s="28" t="s">
        <v>18</v>
      </c>
    </row>
    <row r="319" spans="1:21" x14ac:dyDescent="0.2">
      <c r="A319" s="220" t="s">
        <v>249</v>
      </c>
      <c r="B319" s="66" t="s">
        <v>602</v>
      </c>
      <c r="C319" s="38" t="s">
        <v>40</v>
      </c>
      <c r="D319" s="39">
        <v>1969</v>
      </c>
      <c r="E319" s="39"/>
      <c r="F319" s="38" t="s">
        <v>110</v>
      </c>
      <c r="G319" s="39">
        <v>2</v>
      </c>
      <c r="H319" s="40">
        <v>587</v>
      </c>
      <c r="I319" s="40">
        <v>523.20000000000005</v>
      </c>
      <c r="J319" s="40">
        <v>337.12</v>
      </c>
      <c r="K319" s="353">
        <v>26</v>
      </c>
      <c r="L319" s="8" t="s">
        <v>83</v>
      </c>
      <c r="M319" s="40">
        <v>7243902</v>
      </c>
      <c r="N319" s="40">
        <v>0</v>
      </c>
      <c r="O319" s="40">
        <v>4861098.58</v>
      </c>
      <c r="P319" s="40">
        <v>0</v>
      </c>
      <c r="Q319" s="40">
        <v>2382803.42</v>
      </c>
      <c r="R319" s="40">
        <v>0</v>
      </c>
      <c r="S319" s="40">
        <f>M319/I319</f>
        <v>13845.378440366971</v>
      </c>
      <c r="T319" s="40">
        <v>6283.81</v>
      </c>
      <c r="U319" s="186">
        <v>44196</v>
      </c>
    </row>
    <row r="320" spans="1:21" ht="13.5" thickBot="1" x14ac:dyDescent="0.25">
      <c r="A320" s="226" t="str">
        <f>A319</f>
        <v>6.1.3</v>
      </c>
      <c r="B320" s="74" t="s">
        <v>602</v>
      </c>
      <c r="C320" s="59" t="s">
        <v>40</v>
      </c>
      <c r="D320" s="75">
        <v>1969</v>
      </c>
      <c r="E320" s="75"/>
      <c r="F320" s="59" t="s">
        <v>110</v>
      </c>
      <c r="G320" s="75">
        <v>2</v>
      </c>
      <c r="H320" s="60">
        <v>587</v>
      </c>
      <c r="I320" s="60">
        <v>523.20000000000005</v>
      </c>
      <c r="J320" s="60">
        <v>337.12</v>
      </c>
      <c r="K320" s="358">
        <v>26</v>
      </c>
      <c r="L320" s="63" t="s">
        <v>49</v>
      </c>
      <c r="M320" s="60">
        <v>3657433.2</v>
      </c>
      <c r="N320" s="60">
        <v>0</v>
      </c>
      <c r="O320" s="60">
        <v>2454360</v>
      </c>
      <c r="P320" s="60">
        <v>0</v>
      </c>
      <c r="Q320" s="60">
        <v>1203073.2</v>
      </c>
      <c r="R320" s="60">
        <v>0</v>
      </c>
      <c r="S320" s="60">
        <f>M320/I320</f>
        <v>6990.5068807339449</v>
      </c>
      <c r="T320" s="60">
        <v>11783.72</v>
      </c>
      <c r="U320" s="276">
        <v>44196</v>
      </c>
    </row>
    <row r="321" spans="1:21" ht="13.5" thickBot="1" x14ac:dyDescent="0.25">
      <c r="A321" s="87"/>
      <c r="B321" s="33" t="s">
        <v>31</v>
      </c>
      <c r="C321" s="25" t="s">
        <v>18</v>
      </c>
      <c r="D321" s="25" t="s">
        <v>18</v>
      </c>
      <c r="E321" s="25" t="s">
        <v>18</v>
      </c>
      <c r="F321" s="25" t="s">
        <v>18</v>
      </c>
      <c r="G321" s="25" t="s">
        <v>18</v>
      </c>
      <c r="H321" s="7">
        <f>H319</f>
        <v>587</v>
      </c>
      <c r="I321" s="7">
        <f>I319</f>
        <v>523.20000000000005</v>
      </c>
      <c r="J321" s="7">
        <f>J319</f>
        <v>337.12</v>
      </c>
      <c r="K321" s="335">
        <f>K319</f>
        <v>26</v>
      </c>
      <c r="L321" s="16" t="s">
        <v>18</v>
      </c>
      <c r="M321" s="7">
        <v>10901335.199999999</v>
      </c>
      <c r="N321" s="7">
        <v>0</v>
      </c>
      <c r="O321" s="7">
        <v>7315458.5800000001</v>
      </c>
      <c r="P321" s="7">
        <v>0</v>
      </c>
      <c r="Q321" s="7">
        <v>3585876.62</v>
      </c>
      <c r="R321" s="7">
        <v>0</v>
      </c>
      <c r="S321" s="7" t="s">
        <v>18</v>
      </c>
      <c r="T321" s="7" t="s">
        <v>18</v>
      </c>
      <c r="U321" s="28" t="s">
        <v>18</v>
      </c>
    </row>
    <row r="322" spans="1:21" x14ac:dyDescent="0.2">
      <c r="A322" s="220" t="s">
        <v>250</v>
      </c>
      <c r="B322" s="66" t="s">
        <v>603</v>
      </c>
      <c r="C322" s="38" t="s">
        <v>40</v>
      </c>
      <c r="D322" s="39">
        <v>1970</v>
      </c>
      <c r="E322" s="39"/>
      <c r="F322" s="38" t="s">
        <v>110</v>
      </c>
      <c r="G322" s="39">
        <v>2</v>
      </c>
      <c r="H322" s="40">
        <v>563.6</v>
      </c>
      <c r="I322" s="40">
        <v>513.6</v>
      </c>
      <c r="J322" s="40">
        <v>314</v>
      </c>
      <c r="K322" s="353">
        <v>24</v>
      </c>
      <c r="L322" s="8" t="s">
        <v>111</v>
      </c>
      <c r="M322" s="40">
        <v>79620</v>
      </c>
      <c r="N322" s="40">
        <v>0</v>
      </c>
      <c r="O322" s="40">
        <v>53429.86</v>
      </c>
      <c r="P322" s="40">
        <v>0</v>
      </c>
      <c r="Q322" s="40">
        <v>26190.14</v>
      </c>
      <c r="R322" s="40">
        <v>0</v>
      </c>
      <c r="S322" s="40">
        <f>M322/H322</f>
        <v>141.27040454222853</v>
      </c>
      <c r="T322" s="40">
        <v>141.27000000000001</v>
      </c>
      <c r="U322" s="186">
        <v>44196</v>
      </c>
    </row>
    <row r="323" spans="1:21" ht="13.5" thickBot="1" x14ac:dyDescent="0.25">
      <c r="A323" s="226" t="str">
        <f>A322</f>
        <v>6.1.4</v>
      </c>
      <c r="B323" s="74" t="s">
        <v>603</v>
      </c>
      <c r="C323" s="59" t="s">
        <v>40</v>
      </c>
      <c r="D323" s="75">
        <v>1970</v>
      </c>
      <c r="E323" s="75"/>
      <c r="F323" s="59" t="s">
        <v>110</v>
      </c>
      <c r="G323" s="75">
        <v>2</v>
      </c>
      <c r="H323" s="60">
        <v>563.6</v>
      </c>
      <c r="I323" s="60">
        <v>513.6</v>
      </c>
      <c r="J323" s="60">
        <v>314</v>
      </c>
      <c r="K323" s="358">
        <v>24</v>
      </c>
      <c r="L323" s="106" t="s">
        <v>93</v>
      </c>
      <c r="M323" s="60">
        <v>67677</v>
      </c>
      <c r="N323" s="60">
        <v>0</v>
      </c>
      <c r="O323" s="60">
        <v>45415.380000000005</v>
      </c>
      <c r="P323" s="60">
        <v>0</v>
      </c>
      <c r="Q323" s="60">
        <v>22261.62</v>
      </c>
      <c r="R323" s="60">
        <v>0</v>
      </c>
      <c r="S323" s="60">
        <v>120.08</v>
      </c>
      <c r="T323" s="60">
        <v>120.08</v>
      </c>
      <c r="U323" s="276">
        <v>44196</v>
      </c>
    </row>
    <row r="324" spans="1:21" ht="13.5" thickBot="1" x14ac:dyDescent="0.25">
      <c r="A324" s="154"/>
      <c r="B324" s="33" t="s">
        <v>31</v>
      </c>
      <c r="C324" s="25" t="s">
        <v>18</v>
      </c>
      <c r="D324" s="25" t="s">
        <v>18</v>
      </c>
      <c r="E324" s="25" t="s">
        <v>18</v>
      </c>
      <c r="F324" s="25" t="s">
        <v>18</v>
      </c>
      <c r="G324" s="25" t="s">
        <v>18</v>
      </c>
      <c r="H324" s="7">
        <f>H322</f>
        <v>563.6</v>
      </c>
      <c r="I324" s="7">
        <f>I322</f>
        <v>513.6</v>
      </c>
      <c r="J324" s="7">
        <f>J322</f>
        <v>314</v>
      </c>
      <c r="K324" s="335">
        <f>K322</f>
        <v>24</v>
      </c>
      <c r="L324" s="16" t="s">
        <v>18</v>
      </c>
      <c r="M324" s="7">
        <v>147297</v>
      </c>
      <c r="N324" s="7">
        <v>0</v>
      </c>
      <c r="O324" s="7">
        <v>98845.24</v>
      </c>
      <c r="P324" s="7">
        <v>0</v>
      </c>
      <c r="Q324" s="7">
        <v>48451.759999999995</v>
      </c>
      <c r="R324" s="7">
        <v>0</v>
      </c>
      <c r="S324" s="7" t="s">
        <v>18</v>
      </c>
      <c r="T324" s="7" t="s">
        <v>18</v>
      </c>
      <c r="U324" s="28" t="s">
        <v>18</v>
      </c>
    </row>
    <row r="325" spans="1:21" ht="13.5" thickBot="1" x14ac:dyDescent="0.25">
      <c r="A325" s="223" t="s">
        <v>251</v>
      </c>
      <c r="B325" s="29" t="s">
        <v>604</v>
      </c>
      <c r="C325" s="30" t="s">
        <v>40</v>
      </c>
      <c r="D325" s="31">
        <v>1968</v>
      </c>
      <c r="E325" s="31">
        <v>2012</v>
      </c>
      <c r="F325" s="30" t="s">
        <v>110</v>
      </c>
      <c r="G325" s="31">
        <v>2</v>
      </c>
      <c r="H325" s="32">
        <v>601.79999999999995</v>
      </c>
      <c r="I325" s="32">
        <v>533.4</v>
      </c>
      <c r="J325" s="32">
        <v>342.54</v>
      </c>
      <c r="K325" s="357">
        <v>26</v>
      </c>
      <c r="L325" s="17" t="s">
        <v>111</v>
      </c>
      <c r="M325" s="32">
        <v>85016</v>
      </c>
      <c r="N325" s="32">
        <v>0</v>
      </c>
      <c r="O325" s="32">
        <v>57050.9</v>
      </c>
      <c r="P325" s="32">
        <v>0</v>
      </c>
      <c r="Q325" s="32">
        <v>27965.1</v>
      </c>
      <c r="R325" s="32">
        <v>0</v>
      </c>
      <c r="S325" s="32">
        <f>M325/H325</f>
        <v>141.26952475905617</v>
      </c>
      <c r="T325" s="32">
        <v>141.27000000000001</v>
      </c>
      <c r="U325" s="272">
        <v>44196</v>
      </c>
    </row>
    <row r="326" spans="1:21" ht="13.5" thickBot="1" x14ac:dyDescent="0.25">
      <c r="A326" s="154"/>
      <c r="B326" s="33" t="s">
        <v>31</v>
      </c>
      <c r="C326" s="25" t="s">
        <v>18</v>
      </c>
      <c r="D326" s="25" t="s">
        <v>18</v>
      </c>
      <c r="E326" s="25" t="s">
        <v>18</v>
      </c>
      <c r="F326" s="25" t="s">
        <v>18</v>
      </c>
      <c r="G326" s="25" t="s">
        <v>18</v>
      </c>
      <c r="H326" s="7">
        <f>H325</f>
        <v>601.79999999999995</v>
      </c>
      <c r="I326" s="7">
        <f>I325</f>
        <v>533.4</v>
      </c>
      <c r="J326" s="7">
        <f>J325</f>
        <v>342.54</v>
      </c>
      <c r="K326" s="335">
        <f>K325</f>
        <v>26</v>
      </c>
      <c r="L326" s="16" t="s">
        <v>18</v>
      </c>
      <c r="M326" s="7">
        <v>85016</v>
      </c>
      <c r="N326" s="7">
        <v>0</v>
      </c>
      <c r="O326" s="7">
        <v>57050.9</v>
      </c>
      <c r="P326" s="7">
        <v>0</v>
      </c>
      <c r="Q326" s="7">
        <v>27965.1</v>
      </c>
      <c r="R326" s="7">
        <v>0</v>
      </c>
      <c r="S326" s="7" t="s">
        <v>18</v>
      </c>
      <c r="T326" s="7" t="s">
        <v>18</v>
      </c>
      <c r="U326" s="28" t="s">
        <v>18</v>
      </c>
    </row>
    <row r="327" spans="1:21" ht="13.5" thickBot="1" x14ac:dyDescent="0.25">
      <c r="A327" s="155" t="s">
        <v>252</v>
      </c>
      <c r="B327" s="27" t="s">
        <v>171</v>
      </c>
      <c r="C327" s="25" t="s">
        <v>18</v>
      </c>
      <c r="D327" s="25" t="s">
        <v>18</v>
      </c>
      <c r="E327" s="25" t="s">
        <v>18</v>
      </c>
      <c r="F327" s="25" t="s">
        <v>18</v>
      </c>
      <c r="G327" s="25" t="s">
        <v>18</v>
      </c>
      <c r="H327" s="7">
        <f>H329+H331+H333</f>
        <v>2253.9</v>
      </c>
      <c r="I327" s="7">
        <f t="shared" ref="I327:K327" si="140">I329+I331+I333</f>
        <v>3009.7</v>
      </c>
      <c r="J327" s="7">
        <f t="shared" si="140"/>
        <v>0</v>
      </c>
      <c r="K327" s="454">
        <f t="shared" si="140"/>
        <v>74</v>
      </c>
      <c r="L327" s="16" t="s">
        <v>18</v>
      </c>
      <c r="M327" s="7">
        <f>M329+M331+M333</f>
        <v>235706.8</v>
      </c>
      <c r="N327" s="7">
        <f t="shared" ref="N327:R327" si="141">N329+N331+N333</f>
        <v>0</v>
      </c>
      <c r="O327" s="7">
        <f t="shared" si="141"/>
        <v>89622.080000000002</v>
      </c>
      <c r="P327" s="7">
        <f t="shared" si="141"/>
        <v>0</v>
      </c>
      <c r="Q327" s="7">
        <f t="shared" si="141"/>
        <v>146084.72</v>
      </c>
      <c r="R327" s="7">
        <f t="shared" si="141"/>
        <v>0</v>
      </c>
      <c r="S327" s="7" t="s">
        <v>18</v>
      </c>
      <c r="T327" s="7" t="s">
        <v>18</v>
      </c>
      <c r="U327" s="28" t="s">
        <v>18</v>
      </c>
    </row>
    <row r="328" spans="1:21" ht="13.5" thickBot="1" x14ac:dyDescent="0.25">
      <c r="A328" s="436" t="s">
        <v>253</v>
      </c>
      <c r="B328" s="74" t="s">
        <v>605</v>
      </c>
      <c r="C328" s="59" t="s">
        <v>40</v>
      </c>
      <c r="D328" s="75">
        <v>1976</v>
      </c>
      <c r="E328" s="75">
        <v>1976</v>
      </c>
      <c r="F328" s="59" t="s">
        <v>110</v>
      </c>
      <c r="G328" s="59">
        <v>2</v>
      </c>
      <c r="H328" s="60">
        <v>750.7</v>
      </c>
      <c r="I328" s="453">
        <v>498.2</v>
      </c>
      <c r="J328" s="32"/>
      <c r="K328" s="358">
        <v>24</v>
      </c>
      <c r="L328" s="63" t="s">
        <v>1103</v>
      </c>
      <c r="M328" s="32">
        <v>69823</v>
      </c>
      <c r="N328" s="60">
        <v>0</v>
      </c>
      <c r="O328" s="60">
        <f>M328-Q328</f>
        <v>26548.589999999997</v>
      </c>
      <c r="P328" s="60">
        <v>0</v>
      </c>
      <c r="Q328" s="60">
        <v>43274.41</v>
      </c>
      <c r="R328" s="60">
        <v>0</v>
      </c>
      <c r="S328" s="60">
        <f>M328/I328</f>
        <v>140.15054195102368</v>
      </c>
      <c r="T328" s="60">
        <v>93.01</v>
      </c>
      <c r="U328" s="276">
        <v>44196</v>
      </c>
    </row>
    <row r="329" spans="1:21" ht="13.5" thickBot="1" x14ac:dyDescent="0.25">
      <c r="A329" s="155"/>
      <c r="B329" s="33" t="s">
        <v>31</v>
      </c>
      <c r="C329" s="25" t="s">
        <v>18</v>
      </c>
      <c r="D329" s="25" t="s">
        <v>18</v>
      </c>
      <c r="E329" s="25" t="s">
        <v>18</v>
      </c>
      <c r="F329" s="25" t="s">
        <v>18</v>
      </c>
      <c r="G329" s="25" t="s">
        <v>18</v>
      </c>
      <c r="H329" s="25">
        <v>750.7</v>
      </c>
      <c r="I329" s="25">
        <v>1238.8</v>
      </c>
      <c r="J329" s="7"/>
      <c r="K329" s="359">
        <f>K328</f>
        <v>24</v>
      </c>
      <c r="L329" s="25" t="s">
        <v>18</v>
      </c>
      <c r="M329" s="7">
        <f>M328</f>
        <v>69823</v>
      </c>
      <c r="N329" s="7">
        <f t="shared" ref="N329:R331" si="142">N326+N328</f>
        <v>0</v>
      </c>
      <c r="O329" s="7">
        <f>O328</f>
        <v>26548.589999999997</v>
      </c>
      <c r="P329" s="7">
        <f t="shared" si="142"/>
        <v>0</v>
      </c>
      <c r="Q329" s="7">
        <f>Q328</f>
        <v>43274.41</v>
      </c>
      <c r="R329" s="7">
        <f t="shared" si="142"/>
        <v>0</v>
      </c>
      <c r="S329" s="7" t="s">
        <v>18</v>
      </c>
      <c r="T329" s="7" t="s">
        <v>18</v>
      </c>
      <c r="U329" s="36" t="s">
        <v>18</v>
      </c>
    </row>
    <row r="330" spans="1:21" ht="13.5" thickBot="1" x14ac:dyDescent="0.25">
      <c r="A330" s="223" t="s">
        <v>254</v>
      </c>
      <c r="B330" s="68" t="s">
        <v>1104</v>
      </c>
      <c r="C330" s="30" t="s">
        <v>40</v>
      </c>
      <c r="D330" s="31">
        <v>1990</v>
      </c>
      <c r="E330" s="31">
        <v>1976</v>
      </c>
      <c r="F330" s="30" t="s">
        <v>110</v>
      </c>
      <c r="G330" s="30">
        <v>2</v>
      </c>
      <c r="H330" s="32">
        <v>850.1</v>
      </c>
      <c r="I330" s="602">
        <v>740.6</v>
      </c>
      <c r="J330" s="32"/>
      <c r="K330" s="357">
        <v>24</v>
      </c>
      <c r="L330" s="17" t="s">
        <v>87</v>
      </c>
      <c r="M330" s="32">
        <v>79067.8</v>
      </c>
      <c r="N330" s="32">
        <v>0</v>
      </c>
      <c r="O330" s="32">
        <f>M330-Q330</f>
        <v>30063.710000000006</v>
      </c>
      <c r="P330" s="32">
        <v>0</v>
      </c>
      <c r="Q330" s="32">
        <v>49004.09</v>
      </c>
      <c r="R330" s="32">
        <v>0</v>
      </c>
      <c r="S330" s="32">
        <v>93.01</v>
      </c>
      <c r="T330" s="32">
        <v>93.01</v>
      </c>
      <c r="U330" s="272">
        <v>44196</v>
      </c>
    </row>
    <row r="331" spans="1:21" ht="13.5" thickBot="1" x14ac:dyDescent="0.25">
      <c r="A331" s="87"/>
      <c r="B331" s="33" t="s">
        <v>31</v>
      </c>
      <c r="C331" s="25" t="s">
        <v>18</v>
      </c>
      <c r="D331" s="25" t="s">
        <v>18</v>
      </c>
      <c r="E331" s="25" t="s">
        <v>18</v>
      </c>
      <c r="F331" s="25" t="s">
        <v>18</v>
      </c>
      <c r="G331" s="25" t="s">
        <v>18</v>
      </c>
      <c r="H331" s="25">
        <v>750.7</v>
      </c>
      <c r="I331" s="25">
        <v>1238.8</v>
      </c>
      <c r="J331" s="278"/>
      <c r="K331" s="359">
        <f>K330</f>
        <v>24</v>
      </c>
      <c r="L331" s="25" t="s">
        <v>18</v>
      </c>
      <c r="M331" s="7">
        <f>M330</f>
        <v>79067.8</v>
      </c>
      <c r="N331" s="7">
        <f t="shared" si="142"/>
        <v>0</v>
      </c>
      <c r="O331" s="7">
        <f>O330</f>
        <v>30063.710000000006</v>
      </c>
      <c r="P331" s="7">
        <f t="shared" si="142"/>
        <v>0</v>
      </c>
      <c r="Q331" s="7">
        <f>Q330</f>
        <v>49004.09</v>
      </c>
      <c r="R331" s="7">
        <f t="shared" si="142"/>
        <v>0</v>
      </c>
      <c r="S331" s="7" t="s">
        <v>18</v>
      </c>
      <c r="T331" s="7" t="s">
        <v>18</v>
      </c>
      <c r="U331" s="36" t="s">
        <v>18</v>
      </c>
    </row>
    <row r="332" spans="1:21" ht="13.5" thickBot="1" x14ac:dyDescent="0.25">
      <c r="A332" s="903" t="s">
        <v>1105</v>
      </c>
      <c r="B332" s="37" t="s">
        <v>490</v>
      </c>
      <c r="C332" s="38" t="s">
        <v>40</v>
      </c>
      <c r="D332" s="39">
        <v>1972</v>
      </c>
      <c r="E332" s="39">
        <v>1972</v>
      </c>
      <c r="F332" s="38" t="s">
        <v>110</v>
      </c>
      <c r="G332" s="38">
        <v>2</v>
      </c>
      <c r="H332" s="40">
        <v>752.5</v>
      </c>
      <c r="I332" s="459">
        <v>532.1</v>
      </c>
      <c r="J332" s="6"/>
      <c r="K332" s="353">
        <v>26</v>
      </c>
      <c r="L332" s="12" t="s">
        <v>112</v>
      </c>
      <c r="M332" s="40">
        <v>86816</v>
      </c>
      <c r="N332" s="40">
        <v>0</v>
      </c>
      <c r="O332" s="40">
        <f>M332-Q332</f>
        <v>33009.78</v>
      </c>
      <c r="P332" s="40">
        <v>0</v>
      </c>
      <c r="Q332" s="40">
        <v>53806.22</v>
      </c>
      <c r="R332" s="40">
        <v>0</v>
      </c>
      <c r="S332" s="40">
        <f>M332/I332</f>
        <v>163.15730125916181</v>
      </c>
      <c r="T332" s="40">
        <v>115.37</v>
      </c>
      <c r="U332" s="186">
        <v>44196</v>
      </c>
    </row>
    <row r="333" spans="1:21" ht="13.5" thickBot="1" x14ac:dyDescent="0.25">
      <c r="A333" s="87"/>
      <c r="B333" s="33" t="s">
        <v>31</v>
      </c>
      <c r="C333" s="19" t="s">
        <v>18</v>
      </c>
      <c r="D333" s="19" t="s">
        <v>18</v>
      </c>
      <c r="E333" s="19" t="s">
        <v>18</v>
      </c>
      <c r="F333" s="19" t="s">
        <v>18</v>
      </c>
      <c r="G333" s="19" t="s">
        <v>18</v>
      </c>
      <c r="H333" s="13">
        <v>752.5</v>
      </c>
      <c r="I333" s="547">
        <v>532.1</v>
      </c>
      <c r="J333" s="455"/>
      <c r="K333" s="345">
        <f>K332</f>
        <v>26</v>
      </c>
      <c r="L333" s="707" t="s">
        <v>18</v>
      </c>
      <c r="M333" s="6">
        <f>M332</f>
        <v>86816</v>
      </c>
      <c r="N333" s="13">
        <f t="shared" ref="N333:R333" si="143">N332</f>
        <v>0</v>
      </c>
      <c r="O333" s="13">
        <f>O332</f>
        <v>33009.78</v>
      </c>
      <c r="P333" s="13">
        <f t="shared" si="143"/>
        <v>0</v>
      </c>
      <c r="Q333" s="13">
        <f t="shared" si="143"/>
        <v>53806.22</v>
      </c>
      <c r="R333" s="13">
        <f t="shared" si="143"/>
        <v>0</v>
      </c>
      <c r="S333" s="13" t="s">
        <v>18</v>
      </c>
      <c r="T333" s="13" t="s">
        <v>18</v>
      </c>
      <c r="U333" s="865" t="s">
        <v>18</v>
      </c>
    </row>
    <row r="334" spans="1:21" ht="13.5" thickBot="1" x14ac:dyDescent="0.25">
      <c r="A334" s="155" t="s">
        <v>255</v>
      </c>
      <c r="B334" s="27" t="s">
        <v>258</v>
      </c>
      <c r="C334" s="25" t="s">
        <v>18</v>
      </c>
      <c r="D334" s="25" t="s">
        <v>18</v>
      </c>
      <c r="E334" s="25" t="s">
        <v>18</v>
      </c>
      <c r="F334" s="25" t="s">
        <v>18</v>
      </c>
      <c r="G334" s="25" t="s">
        <v>18</v>
      </c>
      <c r="H334" s="7">
        <f>H339+H341</f>
        <v>900.4</v>
      </c>
      <c r="I334" s="7">
        <f t="shared" ref="I334:K334" si="144">I339+I341</f>
        <v>528</v>
      </c>
      <c r="J334" s="7">
        <f t="shared" si="144"/>
        <v>620</v>
      </c>
      <c r="K334" s="335">
        <f t="shared" si="144"/>
        <v>24</v>
      </c>
      <c r="L334" s="16" t="s">
        <v>18</v>
      </c>
      <c r="M334" s="7">
        <v>575398</v>
      </c>
      <c r="N334" s="7">
        <v>0</v>
      </c>
      <c r="O334" s="7">
        <v>364792.70999999996</v>
      </c>
      <c r="P334" s="7">
        <v>0</v>
      </c>
      <c r="Q334" s="7">
        <v>210605.28999999998</v>
      </c>
      <c r="R334" s="7">
        <v>0</v>
      </c>
      <c r="S334" s="7" t="s">
        <v>18</v>
      </c>
      <c r="T334" s="7" t="s">
        <v>18</v>
      </c>
      <c r="U334" s="28" t="s">
        <v>18</v>
      </c>
    </row>
    <row r="335" spans="1:21" x14ac:dyDescent="0.2">
      <c r="A335" s="220" t="s">
        <v>256</v>
      </c>
      <c r="B335" s="66" t="s">
        <v>492</v>
      </c>
      <c r="C335" s="38" t="s">
        <v>40</v>
      </c>
      <c r="D335" s="39">
        <v>1960</v>
      </c>
      <c r="E335" s="39"/>
      <c r="F335" s="38" t="s">
        <v>257</v>
      </c>
      <c r="G335" s="38">
        <v>1</v>
      </c>
      <c r="H335" s="40">
        <v>320</v>
      </c>
      <c r="I335" s="40">
        <v>218.8</v>
      </c>
      <c r="J335" s="40">
        <v>300</v>
      </c>
      <c r="K335" s="353">
        <v>11</v>
      </c>
      <c r="L335" s="8" t="s">
        <v>131</v>
      </c>
      <c r="M335" s="40">
        <v>22605</v>
      </c>
      <c r="N335" s="40">
        <v>0</v>
      </c>
      <c r="O335" s="40">
        <v>14331.19</v>
      </c>
      <c r="P335" s="40">
        <v>0</v>
      </c>
      <c r="Q335" s="40">
        <v>8273.81</v>
      </c>
      <c r="R335" s="40">
        <v>0</v>
      </c>
      <c r="S335" s="40">
        <f>M335/H335</f>
        <v>70.640625</v>
      </c>
      <c r="T335" s="40">
        <v>70.64</v>
      </c>
      <c r="U335" s="186">
        <v>44196</v>
      </c>
    </row>
    <row r="336" spans="1:21" x14ac:dyDescent="0.2">
      <c r="A336" s="905" t="str">
        <f>$A$335</f>
        <v>6.3.1</v>
      </c>
      <c r="B336" s="45" t="s">
        <v>492</v>
      </c>
      <c r="C336" s="22" t="s">
        <v>40</v>
      </c>
      <c r="D336" s="907">
        <v>1960</v>
      </c>
      <c r="E336" s="907"/>
      <c r="F336" s="22" t="s">
        <v>257</v>
      </c>
      <c r="G336" s="22">
        <v>1</v>
      </c>
      <c r="H336" s="910">
        <v>320</v>
      </c>
      <c r="I336" s="910">
        <v>218.8</v>
      </c>
      <c r="J336" s="910">
        <v>300</v>
      </c>
      <c r="K336" s="333">
        <v>11</v>
      </c>
      <c r="L336" s="10" t="s">
        <v>87</v>
      </c>
      <c r="M336" s="910">
        <v>29763</v>
      </c>
      <c r="N336" s="910">
        <v>0</v>
      </c>
      <c r="O336" s="910">
        <v>18869.239999999998</v>
      </c>
      <c r="P336" s="910">
        <v>0</v>
      </c>
      <c r="Q336" s="910">
        <v>10893.76</v>
      </c>
      <c r="R336" s="910">
        <v>0</v>
      </c>
      <c r="S336" s="910">
        <f t="shared" ref="S336:S338" si="145">M336/H336</f>
        <v>93.009375000000006</v>
      </c>
      <c r="T336" s="910">
        <v>93.01</v>
      </c>
      <c r="U336" s="236">
        <v>44196</v>
      </c>
    </row>
    <row r="337" spans="1:21" x14ac:dyDescent="0.2">
      <c r="A337" s="905" t="str">
        <f t="shared" ref="A337:A338" si="146">$A$335</f>
        <v>6.3.1</v>
      </c>
      <c r="B337" s="45" t="s">
        <v>492</v>
      </c>
      <c r="C337" s="22" t="s">
        <v>40</v>
      </c>
      <c r="D337" s="907">
        <v>1960</v>
      </c>
      <c r="E337" s="907"/>
      <c r="F337" s="22" t="s">
        <v>257</v>
      </c>
      <c r="G337" s="22">
        <v>1</v>
      </c>
      <c r="H337" s="910">
        <v>320</v>
      </c>
      <c r="I337" s="910">
        <v>218.8</v>
      </c>
      <c r="J337" s="910">
        <v>300</v>
      </c>
      <c r="K337" s="333">
        <v>11</v>
      </c>
      <c r="L337" s="5" t="s">
        <v>37</v>
      </c>
      <c r="M337" s="910">
        <v>22605</v>
      </c>
      <c r="N337" s="910">
        <v>0</v>
      </c>
      <c r="O337" s="910">
        <v>14331.19</v>
      </c>
      <c r="P337" s="910">
        <v>0</v>
      </c>
      <c r="Q337" s="910">
        <v>8273.81</v>
      </c>
      <c r="R337" s="910">
        <v>0</v>
      </c>
      <c r="S337" s="910">
        <f t="shared" si="145"/>
        <v>70.640625</v>
      </c>
      <c r="T337" s="910">
        <v>70.64</v>
      </c>
      <c r="U337" s="236">
        <v>44196</v>
      </c>
    </row>
    <row r="338" spans="1:21" ht="26.25" thickBot="1" x14ac:dyDescent="0.25">
      <c r="A338" s="226" t="str">
        <f t="shared" si="146"/>
        <v>6.3.1</v>
      </c>
      <c r="B338" s="45" t="s">
        <v>492</v>
      </c>
      <c r="C338" s="59" t="s">
        <v>40</v>
      </c>
      <c r="D338" s="75">
        <v>1960</v>
      </c>
      <c r="E338" s="75"/>
      <c r="F338" s="59" t="s">
        <v>257</v>
      </c>
      <c r="G338" s="59">
        <v>1</v>
      </c>
      <c r="H338" s="60">
        <v>320</v>
      </c>
      <c r="I338" s="60">
        <v>218.8</v>
      </c>
      <c r="J338" s="60">
        <v>300</v>
      </c>
      <c r="K338" s="358">
        <v>11</v>
      </c>
      <c r="L338" s="63" t="s">
        <v>96</v>
      </c>
      <c r="M338" s="60">
        <v>30138</v>
      </c>
      <c r="N338" s="60">
        <v>0</v>
      </c>
      <c r="O338" s="60">
        <v>19106.989999999998</v>
      </c>
      <c r="P338" s="60">
        <v>0</v>
      </c>
      <c r="Q338" s="60">
        <v>11031.01</v>
      </c>
      <c r="R338" s="60">
        <v>0</v>
      </c>
      <c r="S338" s="60">
        <f t="shared" si="145"/>
        <v>94.181250000000006</v>
      </c>
      <c r="T338" s="60">
        <v>94.18</v>
      </c>
      <c r="U338" s="276">
        <v>44196</v>
      </c>
    </row>
    <row r="339" spans="1:21" ht="13.5" thickBot="1" x14ac:dyDescent="0.25">
      <c r="A339" s="87"/>
      <c r="B339" s="33" t="s">
        <v>31</v>
      </c>
      <c r="C339" s="25" t="s">
        <v>18</v>
      </c>
      <c r="D339" s="25" t="s">
        <v>18</v>
      </c>
      <c r="E339" s="25" t="s">
        <v>18</v>
      </c>
      <c r="F339" s="25" t="s">
        <v>18</v>
      </c>
      <c r="G339" s="25" t="s">
        <v>18</v>
      </c>
      <c r="H339" s="7">
        <f>H335</f>
        <v>320</v>
      </c>
      <c r="I339" s="7">
        <f t="shared" ref="I339:K339" si="147">I335</f>
        <v>218.8</v>
      </c>
      <c r="J339" s="7">
        <f t="shared" si="147"/>
        <v>300</v>
      </c>
      <c r="K339" s="335">
        <f t="shared" si="147"/>
        <v>11</v>
      </c>
      <c r="L339" s="16" t="s">
        <v>18</v>
      </c>
      <c r="M339" s="7">
        <v>105111</v>
      </c>
      <c r="N339" s="7">
        <v>0</v>
      </c>
      <c r="O339" s="7">
        <v>66638.61</v>
      </c>
      <c r="P339" s="7">
        <v>0</v>
      </c>
      <c r="Q339" s="7">
        <v>38472.39</v>
      </c>
      <c r="R339" s="7">
        <v>0</v>
      </c>
      <c r="S339" s="7" t="s">
        <v>18</v>
      </c>
      <c r="T339" s="7" t="s">
        <v>18</v>
      </c>
      <c r="U339" s="28" t="s">
        <v>18</v>
      </c>
    </row>
    <row r="340" spans="1:21" ht="13.5" thickBot="1" x14ac:dyDescent="0.25">
      <c r="A340" s="223" t="s">
        <v>259</v>
      </c>
      <c r="B340" s="68" t="s">
        <v>901</v>
      </c>
      <c r="C340" s="30" t="s">
        <v>40</v>
      </c>
      <c r="D340" s="31">
        <v>1972</v>
      </c>
      <c r="E340" s="31">
        <v>2016</v>
      </c>
      <c r="F340" s="30" t="s">
        <v>110</v>
      </c>
      <c r="G340" s="30">
        <v>2</v>
      </c>
      <c r="H340" s="32">
        <v>580.4</v>
      </c>
      <c r="I340" s="32">
        <v>309.2</v>
      </c>
      <c r="J340" s="32">
        <v>320</v>
      </c>
      <c r="K340" s="357">
        <v>13</v>
      </c>
      <c r="L340" s="88" t="s">
        <v>896</v>
      </c>
      <c r="M340" s="32">
        <v>470287</v>
      </c>
      <c r="N340" s="32">
        <v>0</v>
      </c>
      <c r="O340" s="32">
        <v>298154.09999999998</v>
      </c>
      <c r="P340" s="32">
        <v>0</v>
      </c>
      <c r="Q340" s="32">
        <v>172132.9</v>
      </c>
      <c r="R340" s="32">
        <v>0</v>
      </c>
      <c r="S340" s="32">
        <f>M340/H340</f>
        <v>810.2808407994487</v>
      </c>
      <c r="T340" s="32">
        <v>810.28</v>
      </c>
      <c r="U340" s="272">
        <v>44196</v>
      </c>
    </row>
    <row r="341" spans="1:21" ht="13.5" thickBot="1" x14ac:dyDescent="0.25">
      <c r="A341" s="154"/>
      <c r="B341" s="33" t="s">
        <v>31</v>
      </c>
      <c r="C341" s="25" t="s">
        <v>18</v>
      </c>
      <c r="D341" s="25" t="s">
        <v>18</v>
      </c>
      <c r="E341" s="25" t="s">
        <v>18</v>
      </c>
      <c r="F341" s="25" t="s">
        <v>18</v>
      </c>
      <c r="G341" s="25" t="s">
        <v>18</v>
      </c>
      <c r="H341" s="7">
        <f>H340</f>
        <v>580.4</v>
      </c>
      <c r="I341" s="7">
        <f t="shared" ref="I341:K341" si="148">I340</f>
        <v>309.2</v>
      </c>
      <c r="J341" s="7">
        <f t="shared" si="148"/>
        <v>320</v>
      </c>
      <c r="K341" s="335">
        <f t="shared" si="148"/>
        <v>13</v>
      </c>
      <c r="L341" s="16" t="s">
        <v>18</v>
      </c>
      <c r="M341" s="7">
        <v>470287</v>
      </c>
      <c r="N341" s="7">
        <v>0</v>
      </c>
      <c r="O341" s="7">
        <v>298154.09999999998</v>
      </c>
      <c r="P341" s="7">
        <v>0</v>
      </c>
      <c r="Q341" s="7">
        <v>172132.9</v>
      </c>
      <c r="R341" s="7">
        <v>0</v>
      </c>
      <c r="S341" s="7" t="s">
        <v>18</v>
      </c>
      <c r="T341" s="7" t="s">
        <v>18</v>
      </c>
      <c r="U341" s="28" t="s">
        <v>18</v>
      </c>
    </row>
    <row r="342" spans="1:21" ht="13.5" thickBot="1" x14ac:dyDescent="0.25">
      <c r="A342" s="155" t="s">
        <v>260</v>
      </c>
      <c r="B342" s="27" t="s">
        <v>172</v>
      </c>
      <c r="C342" s="25" t="s">
        <v>18</v>
      </c>
      <c r="D342" s="25" t="s">
        <v>18</v>
      </c>
      <c r="E342" s="25" t="s">
        <v>18</v>
      </c>
      <c r="F342" s="25" t="s">
        <v>18</v>
      </c>
      <c r="G342" s="25" t="s">
        <v>18</v>
      </c>
      <c r="H342" s="7">
        <f>H346</f>
        <v>815.4</v>
      </c>
      <c r="I342" s="7">
        <f t="shared" ref="I342:K342" si="149">I346</f>
        <v>735.6</v>
      </c>
      <c r="J342" s="7">
        <f t="shared" si="149"/>
        <v>487.1</v>
      </c>
      <c r="K342" s="335">
        <f t="shared" si="149"/>
        <v>33</v>
      </c>
      <c r="L342" s="16" t="s">
        <v>18</v>
      </c>
      <c r="M342" s="7">
        <v>788028</v>
      </c>
      <c r="N342" s="7">
        <v>0</v>
      </c>
      <c r="O342" s="7">
        <v>505126.04000000004</v>
      </c>
      <c r="P342" s="7">
        <v>0</v>
      </c>
      <c r="Q342" s="7">
        <v>282901.96000000002</v>
      </c>
      <c r="R342" s="7">
        <v>0</v>
      </c>
      <c r="S342" s="7" t="s">
        <v>18</v>
      </c>
      <c r="T342" s="7" t="s">
        <v>18</v>
      </c>
      <c r="U342" s="28" t="s">
        <v>18</v>
      </c>
    </row>
    <row r="343" spans="1:21" ht="25.5" x14ac:dyDescent="0.2">
      <c r="A343" s="220" t="s">
        <v>261</v>
      </c>
      <c r="B343" s="66" t="s">
        <v>606</v>
      </c>
      <c r="C343" s="38" t="s">
        <v>40</v>
      </c>
      <c r="D343" s="39">
        <v>1979</v>
      </c>
      <c r="E343" s="39"/>
      <c r="F343" s="38">
        <v>29.22</v>
      </c>
      <c r="G343" s="38">
        <v>2</v>
      </c>
      <c r="H343" s="40">
        <v>815.4</v>
      </c>
      <c r="I343" s="40">
        <v>735.6</v>
      </c>
      <c r="J343" s="40">
        <v>487.1</v>
      </c>
      <c r="K343" s="353">
        <v>33</v>
      </c>
      <c r="L343" s="8" t="s">
        <v>96</v>
      </c>
      <c r="M343" s="40">
        <v>76794</v>
      </c>
      <c r="N343" s="40">
        <v>0</v>
      </c>
      <c r="O343" s="40">
        <v>49224.959999999999</v>
      </c>
      <c r="P343" s="40">
        <v>0</v>
      </c>
      <c r="Q343" s="40">
        <v>27569.040000000001</v>
      </c>
      <c r="R343" s="40">
        <v>0</v>
      </c>
      <c r="S343" s="40">
        <v>94.18</v>
      </c>
      <c r="T343" s="40">
        <v>94.18</v>
      </c>
      <c r="U343" s="186">
        <v>44196</v>
      </c>
    </row>
    <row r="344" spans="1:21" x14ac:dyDescent="0.2">
      <c r="A344" s="905" t="str">
        <f>$A$343</f>
        <v>6.4.1</v>
      </c>
      <c r="B344" s="45" t="s">
        <v>606</v>
      </c>
      <c r="C344" s="22" t="s">
        <v>40</v>
      </c>
      <c r="D344" s="907">
        <v>1979</v>
      </c>
      <c r="E344" s="907"/>
      <c r="F344" s="22">
        <v>29.22</v>
      </c>
      <c r="G344" s="22">
        <v>2</v>
      </c>
      <c r="H344" s="910">
        <v>815.4</v>
      </c>
      <c r="I344" s="910">
        <v>735.6</v>
      </c>
      <c r="J344" s="910">
        <v>487.1</v>
      </c>
      <c r="K344" s="333">
        <v>33</v>
      </c>
      <c r="L344" s="18" t="s">
        <v>896</v>
      </c>
      <c r="M344" s="910">
        <v>596042</v>
      </c>
      <c r="N344" s="910">
        <v>0</v>
      </c>
      <c r="O344" s="910">
        <v>382062.99</v>
      </c>
      <c r="P344" s="910">
        <v>0</v>
      </c>
      <c r="Q344" s="910">
        <v>213979.01</v>
      </c>
      <c r="R344" s="910">
        <v>0</v>
      </c>
      <c r="S344" s="910">
        <v>94.18</v>
      </c>
      <c r="T344" s="910">
        <v>810.28</v>
      </c>
      <c r="U344" s="236">
        <v>44196</v>
      </c>
    </row>
    <row r="345" spans="1:21" ht="13.5" thickBot="1" x14ac:dyDescent="0.25">
      <c r="A345" s="226" t="str">
        <f>$A$343</f>
        <v>6.4.1</v>
      </c>
      <c r="B345" s="74" t="s">
        <v>606</v>
      </c>
      <c r="C345" s="59" t="s">
        <v>40</v>
      </c>
      <c r="D345" s="75">
        <v>1979</v>
      </c>
      <c r="E345" s="75"/>
      <c r="F345" s="59">
        <v>29.22</v>
      </c>
      <c r="G345" s="59">
        <v>2</v>
      </c>
      <c r="H345" s="60">
        <v>815.4</v>
      </c>
      <c r="I345" s="60">
        <v>735.6</v>
      </c>
      <c r="J345" s="60">
        <v>487.1</v>
      </c>
      <c r="K345" s="358">
        <v>33</v>
      </c>
      <c r="L345" s="110" t="s">
        <v>111</v>
      </c>
      <c r="M345" s="60">
        <v>115192</v>
      </c>
      <c r="N345" s="60">
        <v>0</v>
      </c>
      <c r="O345" s="60">
        <v>73838.09</v>
      </c>
      <c r="P345" s="60">
        <v>0</v>
      </c>
      <c r="Q345" s="60">
        <v>41353.910000000003</v>
      </c>
      <c r="R345" s="60">
        <v>0</v>
      </c>
      <c r="S345" s="60">
        <v>141.27000000000001</v>
      </c>
      <c r="T345" s="60">
        <v>141.27000000000001</v>
      </c>
      <c r="U345" s="276">
        <v>44196</v>
      </c>
    </row>
    <row r="346" spans="1:21" ht="13.5" thickBot="1" x14ac:dyDescent="0.25">
      <c r="A346" s="87"/>
      <c r="B346" s="33" t="s">
        <v>31</v>
      </c>
      <c r="C346" s="25" t="s">
        <v>18</v>
      </c>
      <c r="D346" s="25" t="s">
        <v>18</v>
      </c>
      <c r="E346" s="25" t="s">
        <v>18</v>
      </c>
      <c r="F346" s="25" t="s">
        <v>18</v>
      </c>
      <c r="G346" s="25" t="s">
        <v>18</v>
      </c>
      <c r="H346" s="7">
        <f>H343</f>
        <v>815.4</v>
      </c>
      <c r="I346" s="7">
        <f>I343</f>
        <v>735.6</v>
      </c>
      <c r="J346" s="7">
        <f>J343</f>
        <v>487.1</v>
      </c>
      <c r="K346" s="335">
        <f>K343</f>
        <v>33</v>
      </c>
      <c r="L346" s="16" t="s">
        <v>18</v>
      </c>
      <c r="M346" s="7">
        <v>788028</v>
      </c>
      <c r="N346" s="7">
        <v>0</v>
      </c>
      <c r="O346" s="7">
        <v>505126.04000000004</v>
      </c>
      <c r="P346" s="7">
        <v>0</v>
      </c>
      <c r="Q346" s="7">
        <v>282901.96000000002</v>
      </c>
      <c r="R346" s="7">
        <v>0</v>
      </c>
      <c r="S346" s="7" t="s">
        <v>18</v>
      </c>
      <c r="T346" s="7" t="s">
        <v>18</v>
      </c>
      <c r="U346" s="28" t="s">
        <v>18</v>
      </c>
    </row>
    <row r="347" spans="1:21" ht="24" customHeight="1" thickBot="1" x14ac:dyDescent="0.25">
      <c r="A347" s="326" t="s">
        <v>628</v>
      </c>
      <c r="B347" s="33" t="s">
        <v>630</v>
      </c>
      <c r="C347" s="132" t="s">
        <v>18</v>
      </c>
      <c r="D347" s="132" t="s">
        <v>18</v>
      </c>
      <c r="E347" s="132" t="s">
        <v>18</v>
      </c>
      <c r="F347" s="132" t="s">
        <v>18</v>
      </c>
      <c r="G347" s="132" t="s">
        <v>18</v>
      </c>
      <c r="H347" s="7">
        <v>0</v>
      </c>
      <c r="I347" s="7">
        <v>0</v>
      </c>
      <c r="J347" s="7"/>
      <c r="K347" s="335">
        <v>0</v>
      </c>
      <c r="L347" s="132" t="s">
        <v>18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 t="s">
        <v>18</v>
      </c>
      <c r="T347" s="7" t="s">
        <v>18</v>
      </c>
      <c r="U347" s="28" t="s">
        <v>18</v>
      </c>
    </row>
    <row r="348" spans="1:21" ht="26.25" customHeight="1" thickBot="1" x14ac:dyDescent="0.25">
      <c r="A348" s="154" t="s">
        <v>67</v>
      </c>
      <c r="B348" s="27" t="s">
        <v>173</v>
      </c>
      <c r="C348" s="25" t="s">
        <v>18</v>
      </c>
      <c r="D348" s="25" t="s">
        <v>18</v>
      </c>
      <c r="E348" s="25" t="s">
        <v>18</v>
      </c>
      <c r="F348" s="25" t="s">
        <v>18</v>
      </c>
      <c r="G348" s="25" t="s">
        <v>18</v>
      </c>
      <c r="H348" s="7">
        <f>H349</f>
        <v>8915.1999999999989</v>
      </c>
      <c r="I348" s="7">
        <f t="shared" ref="I348:K348" si="150">I349</f>
        <v>6462.8</v>
      </c>
      <c r="J348" s="7">
        <f t="shared" si="150"/>
        <v>2977.7</v>
      </c>
      <c r="K348" s="335">
        <f t="shared" si="150"/>
        <v>263</v>
      </c>
      <c r="L348" s="16" t="s">
        <v>18</v>
      </c>
      <c r="M348" s="7">
        <f>M349+M374</f>
        <v>19824007</v>
      </c>
      <c r="N348" s="7">
        <f t="shared" ref="N348:Q348" si="151">N349+N374</f>
        <v>0</v>
      </c>
      <c r="O348" s="7">
        <f t="shared" si="151"/>
        <v>12840732.689999999</v>
      </c>
      <c r="P348" s="7">
        <f t="shared" si="151"/>
        <v>0</v>
      </c>
      <c r="Q348" s="7">
        <f t="shared" si="151"/>
        <v>6983274.3100000005</v>
      </c>
      <c r="R348" s="7">
        <v>0</v>
      </c>
      <c r="S348" s="7" t="s">
        <v>18</v>
      </c>
      <c r="T348" s="7" t="s">
        <v>18</v>
      </c>
      <c r="U348" s="28" t="s">
        <v>18</v>
      </c>
    </row>
    <row r="349" spans="1:21" ht="13.5" thickBot="1" x14ac:dyDescent="0.25">
      <c r="A349" s="155" t="s">
        <v>262</v>
      </c>
      <c r="B349" s="27" t="s">
        <v>174</v>
      </c>
      <c r="C349" s="25" t="s">
        <v>18</v>
      </c>
      <c r="D349" s="25" t="s">
        <v>18</v>
      </c>
      <c r="E349" s="25" t="s">
        <v>18</v>
      </c>
      <c r="F349" s="25" t="s">
        <v>18</v>
      </c>
      <c r="G349" s="25" t="s">
        <v>18</v>
      </c>
      <c r="H349" s="7">
        <f>H354+H359+H363+H373+H367+H371</f>
        <v>8915.1999999999989</v>
      </c>
      <c r="I349" s="7">
        <f>I354+I359+I363+I373+I367+I371</f>
        <v>6462.8</v>
      </c>
      <c r="J349" s="7">
        <f>J354+J359+J363+J373+J367+J371</f>
        <v>2977.7</v>
      </c>
      <c r="K349" s="335">
        <f>K354+K359+K363+K373+K367+K371</f>
        <v>263</v>
      </c>
      <c r="L349" s="16" t="s">
        <v>18</v>
      </c>
      <c r="M349" s="7">
        <v>19824007</v>
      </c>
      <c r="N349" s="7">
        <v>0</v>
      </c>
      <c r="O349" s="7">
        <v>12840732.689999999</v>
      </c>
      <c r="P349" s="7">
        <v>0</v>
      </c>
      <c r="Q349" s="7">
        <v>6983274.3100000005</v>
      </c>
      <c r="R349" s="7">
        <v>0</v>
      </c>
      <c r="S349" s="7" t="s">
        <v>18</v>
      </c>
      <c r="T349" s="7" t="s">
        <v>18</v>
      </c>
      <c r="U349" s="28" t="s">
        <v>18</v>
      </c>
    </row>
    <row r="350" spans="1:21" x14ac:dyDescent="0.2">
      <c r="A350" s="220" t="s">
        <v>247</v>
      </c>
      <c r="B350" s="66" t="s">
        <v>113</v>
      </c>
      <c r="C350" s="38" t="s">
        <v>40</v>
      </c>
      <c r="D350" s="39">
        <v>1974</v>
      </c>
      <c r="E350" s="39"/>
      <c r="F350" s="67" t="s">
        <v>114</v>
      </c>
      <c r="G350" s="38">
        <v>3</v>
      </c>
      <c r="H350" s="40">
        <v>1629.9</v>
      </c>
      <c r="I350" s="40">
        <v>1097.4000000000001</v>
      </c>
      <c r="J350" s="40">
        <v>496.6</v>
      </c>
      <c r="K350" s="353">
        <v>34</v>
      </c>
      <c r="L350" s="8" t="s">
        <v>36</v>
      </c>
      <c r="M350" s="40">
        <v>2316238</v>
      </c>
      <c r="N350" s="40">
        <v>0</v>
      </c>
      <c r="O350" s="40">
        <v>1500311.87</v>
      </c>
      <c r="P350" s="40">
        <v>0</v>
      </c>
      <c r="Q350" s="40">
        <v>815926.13</v>
      </c>
      <c r="R350" s="40">
        <v>0</v>
      </c>
      <c r="S350" s="40">
        <f>M350/I350</f>
        <v>2110.659741206488</v>
      </c>
      <c r="T350" s="40">
        <v>2110.66</v>
      </c>
      <c r="U350" s="186">
        <v>44196</v>
      </c>
    </row>
    <row r="351" spans="1:21" x14ac:dyDescent="0.2">
      <c r="A351" s="905" t="str">
        <f>$A$350</f>
        <v>7.1.1</v>
      </c>
      <c r="B351" s="45" t="s">
        <v>113</v>
      </c>
      <c r="C351" s="22" t="s">
        <v>40</v>
      </c>
      <c r="D351" s="907">
        <v>1974</v>
      </c>
      <c r="E351" s="907"/>
      <c r="F351" s="46" t="s">
        <v>114</v>
      </c>
      <c r="G351" s="22">
        <v>3</v>
      </c>
      <c r="H351" s="910">
        <v>1629.9</v>
      </c>
      <c r="I351" s="910">
        <v>1097.4000000000001</v>
      </c>
      <c r="J351" s="910">
        <v>496.6</v>
      </c>
      <c r="K351" s="333">
        <v>34</v>
      </c>
      <c r="L351" s="10" t="s">
        <v>34</v>
      </c>
      <c r="M351" s="910">
        <v>445950</v>
      </c>
      <c r="N351" s="910">
        <v>0</v>
      </c>
      <c r="O351" s="910">
        <v>288858.08999999997</v>
      </c>
      <c r="P351" s="910">
        <v>0</v>
      </c>
      <c r="Q351" s="910">
        <v>157091.91</v>
      </c>
      <c r="R351" s="910">
        <v>0</v>
      </c>
      <c r="S351" s="910">
        <f t="shared" ref="S351:S352" si="152">M351/I351</f>
        <v>406.36960087479491</v>
      </c>
      <c r="T351" s="910">
        <v>406.37</v>
      </c>
      <c r="U351" s="236">
        <v>44196</v>
      </c>
    </row>
    <row r="352" spans="1:21" x14ac:dyDescent="0.2">
      <c r="A352" s="905" t="str">
        <f t="shared" ref="A352:A353" si="153">$A$350</f>
        <v>7.1.1</v>
      </c>
      <c r="B352" s="45" t="s">
        <v>113</v>
      </c>
      <c r="C352" s="22" t="s">
        <v>40</v>
      </c>
      <c r="D352" s="907">
        <v>1974</v>
      </c>
      <c r="E352" s="907"/>
      <c r="F352" s="46" t="s">
        <v>114</v>
      </c>
      <c r="G352" s="22">
        <v>3</v>
      </c>
      <c r="H352" s="910">
        <v>1629.9</v>
      </c>
      <c r="I352" s="910">
        <v>1097.4000000000001</v>
      </c>
      <c r="J352" s="910">
        <v>496.6</v>
      </c>
      <c r="K352" s="333">
        <v>34</v>
      </c>
      <c r="L352" s="2" t="s">
        <v>56</v>
      </c>
      <c r="M352" s="910">
        <v>362932</v>
      </c>
      <c r="N352" s="910">
        <v>0</v>
      </c>
      <c r="O352" s="910">
        <v>235084.3</v>
      </c>
      <c r="P352" s="910">
        <v>0</v>
      </c>
      <c r="Q352" s="910">
        <v>127847.7</v>
      </c>
      <c r="R352" s="910">
        <v>0</v>
      </c>
      <c r="S352" s="910">
        <f t="shared" si="152"/>
        <v>330.71988336067062</v>
      </c>
      <c r="T352" s="910">
        <v>330.72</v>
      </c>
      <c r="U352" s="236">
        <v>44196</v>
      </c>
    </row>
    <row r="353" spans="1:21" ht="13.5" thickBot="1" x14ac:dyDescent="0.25">
      <c r="A353" s="226" t="str">
        <f t="shared" si="153"/>
        <v>7.1.1</v>
      </c>
      <c r="B353" s="74" t="s">
        <v>113</v>
      </c>
      <c r="C353" s="59" t="s">
        <v>40</v>
      </c>
      <c r="D353" s="75">
        <v>1974</v>
      </c>
      <c r="E353" s="75"/>
      <c r="F353" s="76" t="s">
        <v>114</v>
      </c>
      <c r="G353" s="59">
        <v>3</v>
      </c>
      <c r="H353" s="60">
        <v>1629.9</v>
      </c>
      <c r="I353" s="60">
        <v>1097.4000000000001</v>
      </c>
      <c r="J353" s="60">
        <v>496.6</v>
      </c>
      <c r="K353" s="358">
        <v>34</v>
      </c>
      <c r="L353" s="104" t="s">
        <v>55</v>
      </c>
      <c r="M353" s="60">
        <v>3291361</v>
      </c>
      <c r="N353" s="60">
        <v>0</v>
      </c>
      <c r="O353" s="60">
        <v>2131934.62</v>
      </c>
      <c r="P353" s="60">
        <v>0</v>
      </c>
      <c r="Q353" s="60">
        <v>1159426.3799999999</v>
      </c>
      <c r="R353" s="60">
        <v>0</v>
      </c>
      <c r="S353" s="60">
        <f>M353/J353</f>
        <v>6627.7909786548526</v>
      </c>
      <c r="T353" s="60">
        <v>6627.79</v>
      </c>
      <c r="U353" s="276">
        <v>44196</v>
      </c>
    </row>
    <row r="354" spans="1:21" ht="13.5" thickBot="1" x14ac:dyDescent="0.25">
      <c r="A354" s="87"/>
      <c r="B354" s="33" t="s">
        <v>31</v>
      </c>
      <c r="C354" s="25" t="s">
        <v>18</v>
      </c>
      <c r="D354" s="25" t="s">
        <v>18</v>
      </c>
      <c r="E354" s="25" t="s">
        <v>18</v>
      </c>
      <c r="F354" s="25" t="s">
        <v>18</v>
      </c>
      <c r="G354" s="25" t="s">
        <v>18</v>
      </c>
      <c r="H354" s="7">
        <f>H350</f>
        <v>1629.9</v>
      </c>
      <c r="I354" s="7">
        <f>I350</f>
        <v>1097.4000000000001</v>
      </c>
      <c r="J354" s="7">
        <f>J350</f>
        <v>496.6</v>
      </c>
      <c r="K354" s="335">
        <f>K350</f>
        <v>34</v>
      </c>
      <c r="L354" s="16" t="s">
        <v>18</v>
      </c>
      <c r="M354" s="7">
        <v>6416481</v>
      </c>
      <c r="N354" s="7">
        <v>0</v>
      </c>
      <c r="O354" s="7">
        <v>4156188.88</v>
      </c>
      <c r="P354" s="7">
        <v>0</v>
      </c>
      <c r="Q354" s="7">
        <v>2260292.12</v>
      </c>
      <c r="R354" s="7">
        <v>0</v>
      </c>
      <c r="S354" s="7" t="s">
        <v>18</v>
      </c>
      <c r="T354" s="7" t="s">
        <v>18</v>
      </c>
      <c r="U354" s="28" t="s">
        <v>18</v>
      </c>
    </row>
    <row r="355" spans="1:21" x14ac:dyDescent="0.2">
      <c r="A355" s="220" t="s">
        <v>263</v>
      </c>
      <c r="B355" s="66" t="s">
        <v>115</v>
      </c>
      <c r="C355" s="38" t="s">
        <v>40</v>
      </c>
      <c r="D355" s="39">
        <v>1979</v>
      </c>
      <c r="E355" s="39"/>
      <c r="F355" s="67" t="s">
        <v>114</v>
      </c>
      <c r="G355" s="38">
        <v>3</v>
      </c>
      <c r="H355" s="40">
        <v>1557.5</v>
      </c>
      <c r="I355" s="40">
        <v>1065.5</v>
      </c>
      <c r="J355" s="40">
        <v>486</v>
      </c>
      <c r="K355" s="353">
        <v>56</v>
      </c>
      <c r="L355" s="8" t="s">
        <v>36</v>
      </c>
      <c r="M355" s="40">
        <v>2248908</v>
      </c>
      <c r="N355" s="40">
        <v>0</v>
      </c>
      <c r="O355" s="40">
        <v>1456699.77</v>
      </c>
      <c r="P355" s="40">
        <v>0</v>
      </c>
      <c r="Q355" s="40">
        <v>792208.23</v>
      </c>
      <c r="R355" s="40">
        <v>0</v>
      </c>
      <c r="S355" s="40">
        <f>M355/I355</f>
        <v>2110.6597841389021</v>
      </c>
      <c r="T355" s="40">
        <v>2110.66</v>
      </c>
      <c r="U355" s="186">
        <v>44196</v>
      </c>
    </row>
    <row r="356" spans="1:21" x14ac:dyDescent="0.2">
      <c r="A356" s="905" t="str">
        <f>$A$355</f>
        <v>7.1.2</v>
      </c>
      <c r="B356" s="45" t="s">
        <v>115</v>
      </c>
      <c r="C356" s="22" t="s">
        <v>40</v>
      </c>
      <c r="D356" s="907">
        <v>1979</v>
      </c>
      <c r="E356" s="907"/>
      <c r="F356" s="46" t="s">
        <v>114</v>
      </c>
      <c r="G356" s="22">
        <v>3</v>
      </c>
      <c r="H356" s="910">
        <v>1557.5</v>
      </c>
      <c r="I356" s="910">
        <v>1065.5</v>
      </c>
      <c r="J356" s="910">
        <v>486</v>
      </c>
      <c r="K356" s="333">
        <v>56</v>
      </c>
      <c r="L356" s="10" t="s">
        <v>34</v>
      </c>
      <c r="M356" s="910">
        <v>432987</v>
      </c>
      <c r="N356" s="910">
        <v>0</v>
      </c>
      <c r="O356" s="910">
        <v>280461.48</v>
      </c>
      <c r="P356" s="910">
        <v>0</v>
      </c>
      <c r="Q356" s="910">
        <v>152525.51999999999</v>
      </c>
      <c r="R356" s="910">
        <v>0</v>
      </c>
      <c r="S356" s="910">
        <f>M356/I356</f>
        <v>406.36977944626938</v>
      </c>
      <c r="T356" s="910">
        <v>406.37</v>
      </c>
      <c r="U356" s="236">
        <v>44196</v>
      </c>
    </row>
    <row r="357" spans="1:21" x14ac:dyDescent="0.2">
      <c r="A357" s="905" t="str">
        <f t="shared" ref="A357:A358" si="154">$A$355</f>
        <v>7.1.2</v>
      </c>
      <c r="B357" s="45" t="s">
        <v>115</v>
      </c>
      <c r="C357" s="22" t="s">
        <v>40</v>
      </c>
      <c r="D357" s="907">
        <v>1979</v>
      </c>
      <c r="E357" s="907"/>
      <c r="F357" s="46" t="s">
        <v>114</v>
      </c>
      <c r="G357" s="22">
        <v>3</v>
      </c>
      <c r="H357" s="910">
        <v>1557.5</v>
      </c>
      <c r="I357" s="910">
        <v>1065.5</v>
      </c>
      <c r="J357" s="910">
        <v>486</v>
      </c>
      <c r="K357" s="333">
        <v>56</v>
      </c>
      <c r="L357" s="2" t="s">
        <v>56</v>
      </c>
      <c r="M357" s="910">
        <v>352382</v>
      </c>
      <c r="N357" s="910">
        <v>0</v>
      </c>
      <c r="O357" s="910">
        <v>228250.68</v>
      </c>
      <c r="P357" s="910">
        <v>0</v>
      </c>
      <c r="Q357" s="910">
        <v>124131.32</v>
      </c>
      <c r="R357" s="910">
        <v>0</v>
      </c>
      <c r="S357" s="910">
        <f>M357/I357</f>
        <v>330.71984983575788</v>
      </c>
      <c r="T357" s="910">
        <v>330.72</v>
      </c>
      <c r="U357" s="236">
        <v>44196</v>
      </c>
    </row>
    <row r="358" spans="1:21" ht="13.5" thickBot="1" x14ac:dyDescent="0.25">
      <c r="A358" s="226" t="str">
        <f t="shared" si="154"/>
        <v>7.1.2</v>
      </c>
      <c r="B358" s="74" t="s">
        <v>115</v>
      </c>
      <c r="C358" s="59" t="s">
        <v>40</v>
      </c>
      <c r="D358" s="75">
        <v>1979</v>
      </c>
      <c r="E358" s="75"/>
      <c r="F358" s="76" t="s">
        <v>114</v>
      </c>
      <c r="G358" s="59">
        <v>3</v>
      </c>
      <c r="H358" s="60">
        <v>1557.5</v>
      </c>
      <c r="I358" s="60">
        <v>1065.5</v>
      </c>
      <c r="J358" s="60">
        <v>486</v>
      </c>
      <c r="K358" s="358">
        <v>56</v>
      </c>
      <c r="L358" s="104" t="s">
        <v>55</v>
      </c>
      <c r="M358" s="60">
        <v>3221106</v>
      </c>
      <c r="N358" s="60">
        <v>0</v>
      </c>
      <c r="O358" s="60">
        <v>2086427.89</v>
      </c>
      <c r="P358" s="60">
        <v>0</v>
      </c>
      <c r="Q358" s="60">
        <v>1134678.1100000001</v>
      </c>
      <c r="R358" s="60">
        <v>0</v>
      </c>
      <c r="S358" s="60">
        <f>M358/J358</f>
        <v>6627.7901234567898</v>
      </c>
      <c r="T358" s="60">
        <v>6627.79</v>
      </c>
      <c r="U358" s="276">
        <v>44196</v>
      </c>
    </row>
    <row r="359" spans="1:21" ht="13.5" thickBot="1" x14ac:dyDescent="0.25">
      <c r="A359" s="154"/>
      <c r="B359" s="33" t="s">
        <v>31</v>
      </c>
      <c r="C359" s="25" t="s">
        <v>18</v>
      </c>
      <c r="D359" s="25" t="s">
        <v>18</v>
      </c>
      <c r="E359" s="25" t="s">
        <v>18</v>
      </c>
      <c r="F359" s="25" t="s">
        <v>18</v>
      </c>
      <c r="G359" s="25" t="s">
        <v>18</v>
      </c>
      <c r="H359" s="7">
        <f>H355</f>
        <v>1557.5</v>
      </c>
      <c r="I359" s="7">
        <f>I355</f>
        <v>1065.5</v>
      </c>
      <c r="J359" s="7">
        <f>J355</f>
        <v>486</v>
      </c>
      <c r="K359" s="335">
        <f>K355</f>
        <v>56</v>
      </c>
      <c r="L359" s="16" t="s">
        <v>18</v>
      </c>
      <c r="M359" s="7">
        <v>6255383</v>
      </c>
      <c r="N359" s="7">
        <v>0</v>
      </c>
      <c r="O359" s="7">
        <v>4051839.82</v>
      </c>
      <c r="P359" s="7">
        <v>0</v>
      </c>
      <c r="Q359" s="7">
        <v>2203543.1800000002</v>
      </c>
      <c r="R359" s="7">
        <v>0</v>
      </c>
      <c r="S359" s="7" t="s">
        <v>18</v>
      </c>
      <c r="T359" s="7" t="s">
        <v>18</v>
      </c>
      <c r="U359" s="28" t="s">
        <v>18</v>
      </c>
    </row>
    <row r="360" spans="1:21" x14ac:dyDescent="0.2">
      <c r="A360" s="220" t="s">
        <v>264</v>
      </c>
      <c r="B360" s="66" t="s">
        <v>116</v>
      </c>
      <c r="C360" s="38" t="s">
        <v>40</v>
      </c>
      <c r="D360" s="39">
        <v>1979</v>
      </c>
      <c r="E360" s="39"/>
      <c r="F360" s="67" t="s">
        <v>114</v>
      </c>
      <c r="G360" s="38">
        <v>3</v>
      </c>
      <c r="H360" s="40">
        <v>1557.8</v>
      </c>
      <c r="I360" s="40">
        <v>1085.4000000000001</v>
      </c>
      <c r="J360" s="40">
        <v>486</v>
      </c>
      <c r="K360" s="353">
        <v>51</v>
      </c>
      <c r="L360" s="8" t="s">
        <v>36</v>
      </c>
      <c r="M360" s="40">
        <v>2290910</v>
      </c>
      <c r="N360" s="40">
        <v>0</v>
      </c>
      <c r="O360" s="40">
        <v>1483906</v>
      </c>
      <c r="P360" s="40">
        <v>0</v>
      </c>
      <c r="Q360" s="40">
        <v>807004</v>
      </c>
      <c r="R360" s="40">
        <v>0</v>
      </c>
      <c r="S360" s="40">
        <f>M360/I360</f>
        <v>2110.6596646397638</v>
      </c>
      <c r="T360" s="40">
        <v>2110.66</v>
      </c>
      <c r="U360" s="186">
        <v>44196</v>
      </c>
    </row>
    <row r="361" spans="1:21" x14ac:dyDescent="0.2">
      <c r="A361" s="905" t="str">
        <f>$A$360</f>
        <v>7.1.3</v>
      </c>
      <c r="B361" s="45" t="s">
        <v>116</v>
      </c>
      <c r="C361" s="22" t="s">
        <v>40</v>
      </c>
      <c r="D361" s="907">
        <v>1979</v>
      </c>
      <c r="E361" s="907"/>
      <c r="F361" s="46" t="s">
        <v>114</v>
      </c>
      <c r="G361" s="22">
        <v>3</v>
      </c>
      <c r="H361" s="910">
        <v>1557.8</v>
      </c>
      <c r="I361" s="910">
        <v>1085.4000000000001</v>
      </c>
      <c r="J361" s="910">
        <v>486</v>
      </c>
      <c r="K361" s="333">
        <v>51</v>
      </c>
      <c r="L361" s="10" t="s">
        <v>34</v>
      </c>
      <c r="M361" s="910">
        <v>441074</v>
      </c>
      <c r="N361" s="910">
        <v>0</v>
      </c>
      <c r="O361" s="910">
        <v>285699.71999999997</v>
      </c>
      <c r="P361" s="910">
        <v>0</v>
      </c>
      <c r="Q361" s="910">
        <v>155374.28</v>
      </c>
      <c r="R361" s="910">
        <v>0</v>
      </c>
      <c r="S361" s="910">
        <f>M361/I361</f>
        <v>406.3700018426386</v>
      </c>
      <c r="T361" s="910">
        <v>406.37</v>
      </c>
      <c r="U361" s="236">
        <v>44196</v>
      </c>
    </row>
    <row r="362" spans="1:21" ht="13.5" thickBot="1" x14ac:dyDescent="0.25">
      <c r="A362" s="226" t="str">
        <f>$A$360</f>
        <v>7.1.3</v>
      </c>
      <c r="B362" s="74" t="s">
        <v>116</v>
      </c>
      <c r="C362" s="59" t="s">
        <v>40</v>
      </c>
      <c r="D362" s="75">
        <v>1979</v>
      </c>
      <c r="E362" s="75"/>
      <c r="F362" s="76" t="s">
        <v>114</v>
      </c>
      <c r="G362" s="59">
        <v>3</v>
      </c>
      <c r="H362" s="60">
        <v>1557.8</v>
      </c>
      <c r="I362" s="60">
        <v>1085.4000000000001</v>
      </c>
      <c r="J362" s="60">
        <v>486</v>
      </c>
      <c r="K362" s="358">
        <v>51</v>
      </c>
      <c r="L362" s="104" t="s">
        <v>56</v>
      </c>
      <c r="M362" s="60">
        <v>358963</v>
      </c>
      <c r="N362" s="60">
        <v>0</v>
      </c>
      <c r="O362" s="60">
        <v>232513.43</v>
      </c>
      <c r="P362" s="60">
        <v>0</v>
      </c>
      <c r="Q362" s="60">
        <v>126449.57</v>
      </c>
      <c r="R362" s="60">
        <v>0</v>
      </c>
      <c r="S362" s="60">
        <f>M362/I362</f>
        <v>330.71955039616728</v>
      </c>
      <c r="T362" s="60">
        <v>330.72</v>
      </c>
      <c r="U362" s="276">
        <v>44196</v>
      </c>
    </row>
    <row r="363" spans="1:21" ht="13.5" thickBot="1" x14ac:dyDescent="0.25">
      <c r="A363" s="87"/>
      <c r="B363" s="33" t="s">
        <v>31</v>
      </c>
      <c r="C363" s="25" t="s">
        <v>18</v>
      </c>
      <c r="D363" s="25" t="s">
        <v>18</v>
      </c>
      <c r="E363" s="25" t="s">
        <v>18</v>
      </c>
      <c r="F363" s="25" t="s">
        <v>18</v>
      </c>
      <c r="G363" s="25" t="s">
        <v>18</v>
      </c>
      <c r="H363" s="7">
        <f>H360</f>
        <v>1557.8</v>
      </c>
      <c r="I363" s="7">
        <f>I360</f>
        <v>1085.4000000000001</v>
      </c>
      <c r="J363" s="7">
        <f>J360</f>
        <v>486</v>
      </c>
      <c r="K363" s="335">
        <f>K360</f>
        <v>51</v>
      </c>
      <c r="L363" s="16" t="s">
        <v>18</v>
      </c>
      <c r="M363" s="7">
        <v>3090947</v>
      </c>
      <c r="N363" s="7">
        <v>0</v>
      </c>
      <c r="O363" s="7">
        <v>2002119.15</v>
      </c>
      <c r="P363" s="7">
        <v>0</v>
      </c>
      <c r="Q363" s="7">
        <v>1088827.8500000001</v>
      </c>
      <c r="R363" s="7">
        <v>0</v>
      </c>
      <c r="S363" s="7" t="s">
        <v>18</v>
      </c>
      <c r="T363" s="7" t="s">
        <v>18</v>
      </c>
      <c r="U363" s="28" t="s">
        <v>18</v>
      </c>
    </row>
    <row r="364" spans="1:21" x14ac:dyDescent="0.2">
      <c r="A364" s="220" t="s">
        <v>265</v>
      </c>
      <c r="B364" s="66" t="s">
        <v>117</v>
      </c>
      <c r="C364" s="38" t="s">
        <v>40</v>
      </c>
      <c r="D364" s="39">
        <v>1977</v>
      </c>
      <c r="E364" s="39"/>
      <c r="F364" s="67" t="s">
        <v>114</v>
      </c>
      <c r="G364" s="38">
        <v>3</v>
      </c>
      <c r="H364" s="40">
        <v>1526</v>
      </c>
      <c r="I364" s="40">
        <v>1062.5999999999999</v>
      </c>
      <c r="J364" s="40">
        <v>498.1</v>
      </c>
      <c r="K364" s="353">
        <v>42</v>
      </c>
      <c r="L364" s="8" t="s">
        <v>87</v>
      </c>
      <c r="M364" s="40">
        <v>140087</v>
      </c>
      <c r="N364" s="40">
        <v>0</v>
      </c>
      <c r="O364" s="40">
        <v>90739.459999999992</v>
      </c>
      <c r="P364" s="40">
        <v>0</v>
      </c>
      <c r="Q364" s="40">
        <v>49347.54</v>
      </c>
      <c r="R364" s="40">
        <v>0</v>
      </c>
      <c r="S364" s="40">
        <f>M364/H364</f>
        <v>91.800131061598947</v>
      </c>
      <c r="T364" s="40">
        <v>91.8</v>
      </c>
      <c r="U364" s="186">
        <v>44196</v>
      </c>
    </row>
    <row r="365" spans="1:21" x14ac:dyDescent="0.2">
      <c r="A365" s="905" t="str">
        <f>$A$364</f>
        <v>7.1.4</v>
      </c>
      <c r="B365" s="45" t="s">
        <v>117</v>
      </c>
      <c r="C365" s="22" t="s">
        <v>40</v>
      </c>
      <c r="D365" s="907">
        <v>1977</v>
      </c>
      <c r="E365" s="907"/>
      <c r="F365" s="46" t="s">
        <v>114</v>
      </c>
      <c r="G365" s="22">
        <v>3</v>
      </c>
      <c r="H365" s="910">
        <v>1526</v>
      </c>
      <c r="I365" s="910">
        <v>1062.5999999999999</v>
      </c>
      <c r="J365" s="910">
        <v>498.1</v>
      </c>
      <c r="K365" s="333">
        <v>42</v>
      </c>
      <c r="L365" s="2" t="s">
        <v>94</v>
      </c>
      <c r="M365" s="910">
        <v>106393</v>
      </c>
      <c r="N365" s="910">
        <v>0</v>
      </c>
      <c r="O365" s="910">
        <v>68914.63</v>
      </c>
      <c r="P365" s="910">
        <v>0</v>
      </c>
      <c r="Q365" s="910">
        <v>37478.370000000003</v>
      </c>
      <c r="R365" s="910">
        <v>0</v>
      </c>
      <c r="S365" s="910">
        <f>M365/H365</f>
        <v>69.720183486238525</v>
      </c>
      <c r="T365" s="910">
        <v>69.72</v>
      </c>
      <c r="U365" s="236">
        <v>44196</v>
      </c>
    </row>
    <row r="366" spans="1:21" ht="13.5" thickBot="1" x14ac:dyDescent="0.25">
      <c r="A366" s="226" t="str">
        <f>$A$364</f>
        <v>7.1.4</v>
      </c>
      <c r="B366" s="74" t="s">
        <v>117</v>
      </c>
      <c r="C366" s="59" t="s">
        <v>40</v>
      </c>
      <c r="D366" s="75">
        <v>1977</v>
      </c>
      <c r="E366" s="75"/>
      <c r="F366" s="76" t="s">
        <v>114</v>
      </c>
      <c r="G366" s="59">
        <v>3</v>
      </c>
      <c r="H366" s="60">
        <v>1526</v>
      </c>
      <c r="I366" s="60">
        <v>1062.5999999999999</v>
      </c>
      <c r="J366" s="60">
        <v>498.1</v>
      </c>
      <c r="K366" s="358">
        <v>42</v>
      </c>
      <c r="L366" s="61" t="s">
        <v>37</v>
      </c>
      <c r="M366" s="60">
        <v>106393</v>
      </c>
      <c r="N366" s="60">
        <v>0</v>
      </c>
      <c r="O366" s="60">
        <v>68914.63</v>
      </c>
      <c r="P366" s="60">
        <v>0</v>
      </c>
      <c r="Q366" s="60">
        <v>37478.370000000003</v>
      </c>
      <c r="R366" s="60">
        <v>0</v>
      </c>
      <c r="S366" s="60">
        <f>M366/H366</f>
        <v>69.720183486238525</v>
      </c>
      <c r="T366" s="60">
        <v>69.72</v>
      </c>
      <c r="U366" s="276">
        <v>44196</v>
      </c>
    </row>
    <row r="367" spans="1:21" ht="13.5" thickBot="1" x14ac:dyDescent="0.25">
      <c r="A367" s="87"/>
      <c r="B367" s="33" t="s">
        <v>31</v>
      </c>
      <c r="C367" s="25" t="s">
        <v>18</v>
      </c>
      <c r="D367" s="25" t="s">
        <v>18</v>
      </c>
      <c r="E367" s="25" t="s">
        <v>18</v>
      </c>
      <c r="F367" s="25" t="s">
        <v>18</v>
      </c>
      <c r="G367" s="25" t="s">
        <v>18</v>
      </c>
      <c r="H367" s="7">
        <f>H364</f>
        <v>1526</v>
      </c>
      <c r="I367" s="7">
        <f>I364</f>
        <v>1062.5999999999999</v>
      </c>
      <c r="J367" s="7">
        <f>J364</f>
        <v>498.1</v>
      </c>
      <c r="K367" s="335">
        <f>K364</f>
        <v>42</v>
      </c>
      <c r="L367" s="16" t="s">
        <v>18</v>
      </c>
      <c r="M367" s="7">
        <v>352873</v>
      </c>
      <c r="N367" s="7">
        <v>0</v>
      </c>
      <c r="O367" s="7">
        <v>228568.72</v>
      </c>
      <c r="P367" s="7">
        <v>0</v>
      </c>
      <c r="Q367" s="7">
        <v>124304.28</v>
      </c>
      <c r="R367" s="7">
        <v>0</v>
      </c>
      <c r="S367" s="7" t="s">
        <v>18</v>
      </c>
      <c r="T367" s="7" t="s">
        <v>18</v>
      </c>
      <c r="U367" s="28" t="s">
        <v>18</v>
      </c>
    </row>
    <row r="368" spans="1:21" x14ac:dyDescent="0.2">
      <c r="A368" s="220" t="s">
        <v>266</v>
      </c>
      <c r="B368" s="66" t="s">
        <v>118</v>
      </c>
      <c r="C368" s="38" t="s">
        <v>40</v>
      </c>
      <c r="D368" s="39">
        <v>1978</v>
      </c>
      <c r="E368" s="39"/>
      <c r="F368" s="67" t="s">
        <v>114</v>
      </c>
      <c r="G368" s="38">
        <v>3</v>
      </c>
      <c r="H368" s="40">
        <v>1553.8</v>
      </c>
      <c r="I368" s="40">
        <v>1061.7</v>
      </c>
      <c r="J368" s="40">
        <v>505.7</v>
      </c>
      <c r="K368" s="353">
        <v>41</v>
      </c>
      <c r="L368" s="8" t="s">
        <v>87</v>
      </c>
      <c r="M368" s="40">
        <v>142639</v>
      </c>
      <c r="N368" s="40">
        <v>0</v>
      </c>
      <c r="O368" s="40">
        <v>92392.489999999991</v>
      </c>
      <c r="P368" s="40">
        <v>0</v>
      </c>
      <c r="Q368" s="40">
        <v>50246.51</v>
      </c>
      <c r="R368" s="40">
        <v>0</v>
      </c>
      <c r="S368" s="40">
        <f>M368/H368</f>
        <v>91.800102973355649</v>
      </c>
      <c r="T368" s="40">
        <v>91.8</v>
      </c>
      <c r="U368" s="186">
        <v>44196</v>
      </c>
    </row>
    <row r="369" spans="1:21" x14ac:dyDescent="0.2">
      <c r="A369" s="905" t="str">
        <f>$A$368</f>
        <v>7.1.5</v>
      </c>
      <c r="B369" s="45" t="s">
        <v>118</v>
      </c>
      <c r="C369" s="22" t="s">
        <v>40</v>
      </c>
      <c r="D369" s="907">
        <v>1978</v>
      </c>
      <c r="E369" s="907"/>
      <c r="F369" s="46" t="s">
        <v>114</v>
      </c>
      <c r="G369" s="22">
        <v>3</v>
      </c>
      <c r="H369" s="910">
        <v>1553.8</v>
      </c>
      <c r="I369" s="910">
        <v>1061.7</v>
      </c>
      <c r="J369" s="910">
        <v>505.7</v>
      </c>
      <c r="K369" s="333">
        <v>41</v>
      </c>
      <c r="L369" s="2" t="s">
        <v>94</v>
      </c>
      <c r="M369" s="910">
        <v>108331</v>
      </c>
      <c r="N369" s="910">
        <v>0</v>
      </c>
      <c r="O369" s="910">
        <v>70169.94</v>
      </c>
      <c r="P369" s="910">
        <v>0</v>
      </c>
      <c r="Q369" s="910">
        <v>38161.06</v>
      </c>
      <c r="R369" s="910">
        <v>0</v>
      </c>
      <c r="S369" s="910">
        <f>M369/H369</f>
        <v>69.720041189342254</v>
      </c>
      <c r="T369" s="910">
        <v>69.72</v>
      </c>
      <c r="U369" s="236">
        <v>44196</v>
      </c>
    </row>
    <row r="370" spans="1:21" ht="13.5" thickBot="1" x14ac:dyDescent="0.25">
      <c r="A370" s="226" t="str">
        <f>$A$368</f>
        <v>7.1.5</v>
      </c>
      <c r="B370" s="74" t="s">
        <v>118</v>
      </c>
      <c r="C370" s="59" t="s">
        <v>40</v>
      </c>
      <c r="D370" s="75">
        <v>1978</v>
      </c>
      <c r="E370" s="75"/>
      <c r="F370" s="76" t="s">
        <v>114</v>
      </c>
      <c r="G370" s="59">
        <v>3</v>
      </c>
      <c r="H370" s="60">
        <v>1553.8</v>
      </c>
      <c r="I370" s="60">
        <v>1061.7</v>
      </c>
      <c r="J370" s="60">
        <v>505.7</v>
      </c>
      <c r="K370" s="358">
        <v>41</v>
      </c>
      <c r="L370" s="61" t="s">
        <v>37</v>
      </c>
      <c r="M370" s="60">
        <v>108331</v>
      </c>
      <c r="N370" s="60">
        <v>0</v>
      </c>
      <c r="O370" s="60">
        <v>70169.94</v>
      </c>
      <c r="P370" s="60">
        <v>0</v>
      </c>
      <c r="Q370" s="60">
        <v>38161.06</v>
      </c>
      <c r="R370" s="60">
        <v>0</v>
      </c>
      <c r="S370" s="60">
        <f>M370/H370</f>
        <v>69.720041189342254</v>
      </c>
      <c r="T370" s="60">
        <v>69.72</v>
      </c>
      <c r="U370" s="276">
        <v>44196</v>
      </c>
    </row>
    <row r="371" spans="1:21" ht="13.5" thickBot="1" x14ac:dyDescent="0.25">
      <c r="A371" s="87"/>
      <c r="B371" s="33" t="s">
        <v>31</v>
      </c>
      <c r="C371" s="25" t="s">
        <v>18</v>
      </c>
      <c r="D371" s="25" t="s">
        <v>18</v>
      </c>
      <c r="E371" s="25" t="s">
        <v>18</v>
      </c>
      <c r="F371" s="25" t="s">
        <v>18</v>
      </c>
      <c r="G371" s="25" t="s">
        <v>18</v>
      </c>
      <c r="H371" s="7">
        <f>H368</f>
        <v>1553.8</v>
      </c>
      <c r="I371" s="7">
        <f>I368</f>
        <v>1061.7</v>
      </c>
      <c r="J371" s="7">
        <f>J368</f>
        <v>505.7</v>
      </c>
      <c r="K371" s="335">
        <f>K368</f>
        <v>41</v>
      </c>
      <c r="L371" s="16" t="s">
        <v>18</v>
      </c>
      <c r="M371" s="7">
        <v>359301</v>
      </c>
      <c r="N371" s="7">
        <v>0</v>
      </c>
      <c r="O371" s="7">
        <v>232732.37</v>
      </c>
      <c r="P371" s="7">
        <v>0</v>
      </c>
      <c r="Q371" s="7">
        <v>126568.63</v>
      </c>
      <c r="R371" s="7">
        <v>0</v>
      </c>
      <c r="S371" s="7" t="s">
        <v>18</v>
      </c>
      <c r="T371" s="7" t="s">
        <v>18</v>
      </c>
      <c r="U371" s="28" t="s">
        <v>18</v>
      </c>
    </row>
    <row r="372" spans="1:21" ht="13.5" thickBot="1" x14ac:dyDescent="0.25">
      <c r="A372" s="223" t="s">
        <v>267</v>
      </c>
      <c r="B372" s="68" t="s">
        <v>119</v>
      </c>
      <c r="C372" s="30" t="s">
        <v>40</v>
      </c>
      <c r="D372" s="31">
        <v>1973</v>
      </c>
      <c r="E372" s="31"/>
      <c r="F372" s="69" t="s">
        <v>114</v>
      </c>
      <c r="G372" s="30">
        <v>3</v>
      </c>
      <c r="H372" s="113">
        <v>1090.2</v>
      </c>
      <c r="I372" s="113">
        <v>1090.2</v>
      </c>
      <c r="J372" s="113">
        <v>505.3</v>
      </c>
      <c r="K372" s="357">
        <v>39</v>
      </c>
      <c r="L372" s="114" t="s">
        <v>55</v>
      </c>
      <c r="M372" s="32">
        <v>3349022</v>
      </c>
      <c r="N372" s="32">
        <v>0</v>
      </c>
      <c r="O372" s="32">
        <v>2169283.75</v>
      </c>
      <c r="P372" s="32">
        <v>0</v>
      </c>
      <c r="Q372" s="32">
        <v>1179738.25</v>
      </c>
      <c r="R372" s="32">
        <v>0</v>
      </c>
      <c r="S372" s="32">
        <f>M372/J372</f>
        <v>6627.7894320205814</v>
      </c>
      <c r="T372" s="32">
        <v>6627.79</v>
      </c>
      <c r="U372" s="272">
        <v>44196</v>
      </c>
    </row>
    <row r="373" spans="1:21" ht="13.5" thickBot="1" x14ac:dyDescent="0.25">
      <c r="A373" s="154"/>
      <c r="B373" s="33" t="s">
        <v>31</v>
      </c>
      <c r="C373" s="25" t="s">
        <v>18</v>
      </c>
      <c r="D373" s="25" t="s">
        <v>18</v>
      </c>
      <c r="E373" s="25" t="s">
        <v>18</v>
      </c>
      <c r="F373" s="25" t="s">
        <v>18</v>
      </c>
      <c r="G373" s="25" t="s">
        <v>18</v>
      </c>
      <c r="H373" s="7">
        <f>H372</f>
        <v>1090.2</v>
      </c>
      <c r="I373" s="7">
        <f>I372</f>
        <v>1090.2</v>
      </c>
      <c r="J373" s="7">
        <f>J372</f>
        <v>505.3</v>
      </c>
      <c r="K373" s="335">
        <f>K372</f>
        <v>39</v>
      </c>
      <c r="L373" s="16" t="s">
        <v>18</v>
      </c>
      <c r="M373" s="7">
        <v>3349022</v>
      </c>
      <c r="N373" s="7">
        <v>0</v>
      </c>
      <c r="O373" s="7">
        <v>2169283.75</v>
      </c>
      <c r="P373" s="7">
        <v>0</v>
      </c>
      <c r="Q373" s="7">
        <v>1179738.25</v>
      </c>
      <c r="R373" s="7">
        <v>0</v>
      </c>
      <c r="S373" s="7" t="s">
        <v>18</v>
      </c>
      <c r="T373" s="7" t="s">
        <v>18</v>
      </c>
      <c r="U373" s="28" t="s">
        <v>18</v>
      </c>
    </row>
    <row r="374" spans="1:21" ht="13.5" thickBot="1" x14ac:dyDescent="0.25">
      <c r="A374" s="326" t="s">
        <v>626</v>
      </c>
      <c r="B374" s="33" t="s">
        <v>627</v>
      </c>
      <c r="C374" s="132" t="s">
        <v>18</v>
      </c>
      <c r="D374" s="132" t="s">
        <v>18</v>
      </c>
      <c r="E374" s="132" t="s">
        <v>18</v>
      </c>
      <c r="F374" s="132" t="s">
        <v>18</v>
      </c>
      <c r="G374" s="132" t="s">
        <v>18</v>
      </c>
      <c r="H374" s="7">
        <v>0</v>
      </c>
      <c r="I374" s="7">
        <v>0</v>
      </c>
      <c r="J374" s="7"/>
      <c r="K374" s="335">
        <v>0</v>
      </c>
      <c r="L374" s="132" t="s">
        <v>18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 t="s">
        <v>18</v>
      </c>
      <c r="T374" s="7" t="s">
        <v>18</v>
      </c>
      <c r="U374" s="28" t="s">
        <v>18</v>
      </c>
    </row>
    <row r="375" spans="1:21" ht="13.5" thickBot="1" x14ac:dyDescent="0.25">
      <c r="A375" s="154" t="s">
        <v>69</v>
      </c>
      <c r="B375" s="27" t="s">
        <v>175</v>
      </c>
      <c r="C375" s="25" t="s">
        <v>18</v>
      </c>
      <c r="D375" s="25" t="s">
        <v>18</v>
      </c>
      <c r="E375" s="25" t="s">
        <v>18</v>
      </c>
      <c r="F375" s="25" t="s">
        <v>18</v>
      </c>
      <c r="G375" s="25" t="s">
        <v>18</v>
      </c>
      <c r="H375" s="7">
        <f>H376+H381+H387+H394+H401</f>
        <v>5011.16</v>
      </c>
      <c r="I375" s="7">
        <f t="shared" ref="I375:K375" si="155">I376+I381+I387+I394+I401</f>
        <v>4361.8</v>
      </c>
      <c r="J375" s="7">
        <f t="shared" si="155"/>
        <v>2898.5</v>
      </c>
      <c r="K375" s="335">
        <f t="shared" si="155"/>
        <v>199</v>
      </c>
      <c r="L375" s="16" t="s">
        <v>18</v>
      </c>
      <c r="M375" s="7">
        <f>M376+M381+M387+M394+M401</f>
        <v>12758567</v>
      </c>
      <c r="N375" s="7">
        <f t="shared" ref="N375:Q375" si="156">N376+N381+N387+N394+N401</f>
        <v>0</v>
      </c>
      <c r="O375" s="7">
        <f t="shared" si="156"/>
        <v>7543340.5999999996</v>
      </c>
      <c r="P375" s="7">
        <f t="shared" si="156"/>
        <v>2305596.25</v>
      </c>
      <c r="Q375" s="7">
        <f t="shared" si="156"/>
        <v>2909630.1500000004</v>
      </c>
      <c r="R375" s="7">
        <v>0</v>
      </c>
      <c r="S375" s="7" t="s">
        <v>18</v>
      </c>
      <c r="T375" s="7" t="s">
        <v>18</v>
      </c>
      <c r="U375" s="28" t="s">
        <v>18</v>
      </c>
    </row>
    <row r="376" spans="1:21" ht="13.5" thickBot="1" x14ac:dyDescent="0.25">
      <c r="A376" s="155" t="s">
        <v>268</v>
      </c>
      <c r="B376" s="27" t="s">
        <v>176</v>
      </c>
      <c r="C376" s="25" t="s">
        <v>18</v>
      </c>
      <c r="D376" s="25" t="s">
        <v>18</v>
      </c>
      <c r="E376" s="25" t="s">
        <v>18</v>
      </c>
      <c r="F376" s="25" t="s">
        <v>18</v>
      </c>
      <c r="G376" s="25" t="s">
        <v>18</v>
      </c>
      <c r="H376" s="7">
        <f>H378+H380</f>
        <v>1383.92</v>
      </c>
      <c r="I376" s="7">
        <f t="shared" ref="I376:K376" si="157">I378+I380</f>
        <v>1240.3</v>
      </c>
      <c r="J376" s="7">
        <f t="shared" si="157"/>
        <v>1016</v>
      </c>
      <c r="K376" s="335">
        <f t="shared" si="157"/>
        <v>36</v>
      </c>
      <c r="L376" s="16" t="s">
        <v>18</v>
      </c>
      <c r="M376" s="7">
        <v>768628</v>
      </c>
      <c r="N376" s="7">
        <v>0</v>
      </c>
      <c r="O376" s="7">
        <v>256742.1</v>
      </c>
      <c r="P376" s="7">
        <v>418401.95</v>
      </c>
      <c r="Q376" s="7">
        <v>93483.95</v>
      </c>
      <c r="R376" s="7">
        <v>0</v>
      </c>
      <c r="S376" s="7" t="s">
        <v>18</v>
      </c>
      <c r="T376" s="7" t="s">
        <v>18</v>
      </c>
      <c r="U376" s="28" t="s">
        <v>18</v>
      </c>
    </row>
    <row r="377" spans="1:21" ht="13.5" thickBot="1" x14ac:dyDescent="0.25">
      <c r="A377" s="431" t="s">
        <v>269</v>
      </c>
      <c r="B377" s="58" t="s">
        <v>120</v>
      </c>
      <c r="C377" s="59" t="s">
        <v>40</v>
      </c>
      <c r="D377" s="75">
        <v>1971</v>
      </c>
      <c r="E377" s="75"/>
      <c r="F377" s="301" t="s">
        <v>121</v>
      </c>
      <c r="G377" s="59">
        <v>2</v>
      </c>
      <c r="H377" s="60">
        <v>556.29999999999995</v>
      </c>
      <c r="I377" s="60">
        <v>494.7</v>
      </c>
      <c r="J377" s="60">
        <v>392</v>
      </c>
      <c r="K377" s="358">
        <v>13</v>
      </c>
      <c r="L377" s="70" t="s">
        <v>896</v>
      </c>
      <c r="M377" s="60">
        <v>353374</v>
      </c>
      <c r="N377" s="60"/>
      <c r="O377" s="60">
        <v>256742.1</v>
      </c>
      <c r="P377" s="60">
        <v>3147.9499999999971</v>
      </c>
      <c r="Q377" s="60">
        <v>93483.95</v>
      </c>
      <c r="R377" s="60">
        <v>0</v>
      </c>
      <c r="S377" s="60">
        <f>M377/I377</f>
        <v>714.31978977157871</v>
      </c>
      <c r="T377" s="60">
        <v>714.32</v>
      </c>
      <c r="U377" s="276">
        <v>44196</v>
      </c>
    </row>
    <row r="378" spans="1:21" ht="13.5" thickBot="1" x14ac:dyDescent="0.25">
      <c r="A378" s="87"/>
      <c r="B378" s="33" t="s">
        <v>31</v>
      </c>
      <c r="C378" s="25" t="s">
        <v>18</v>
      </c>
      <c r="D378" s="25" t="s">
        <v>18</v>
      </c>
      <c r="E378" s="25" t="s">
        <v>18</v>
      </c>
      <c r="F378" s="25" t="s">
        <v>18</v>
      </c>
      <c r="G378" s="25" t="s">
        <v>18</v>
      </c>
      <c r="H378" s="7">
        <f>H377</f>
        <v>556.29999999999995</v>
      </c>
      <c r="I378" s="7">
        <f t="shared" ref="I378:K378" si="158">I377</f>
        <v>494.7</v>
      </c>
      <c r="J378" s="7">
        <f t="shared" si="158"/>
        <v>392</v>
      </c>
      <c r="K378" s="335">
        <f t="shared" si="158"/>
        <v>13</v>
      </c>
      <c r="L378" s="16" t="s">
        <v>18</v>
      </c>
      <c r="M378" s="7">
        <v>353374</v>
      </c>
      <c r="N378" s="7">
        <v>0</v>
      </c>
      <c r="O378" s="7">
        <v>256742.1</v>
      </c>
      <c r="P378" s="7">
        <v>3147.9499999999971</v>
      </c>
      <c r="Q378" s="7">
        <v>93483.95</v>
      </c>
      <c r="R378" s="7">
        <v>0</v>
      </c>
      <c r="S378" s="7" t="s">
        <v>18</v>
      </c>
      <c r="T378" s="7" t="s">
        <v>18</v>
      </c>
      <c r="U378" s="28" t="s">
        <v>18</v>
      </c>
    </row>
    <row r="379" spans="1:21" ht="13.5" thickBot="1" x14ac:dyDescent="0.25">
      <c r="A379" s="223" t="s">
        <v>270</v>
      </c>
      <c r="B379" s="29" t="s">
        <v>123</v>
      </c>
      <c r="C379" s="30" t="s">
        <v>40</v>
      </c>
      <c r="D379" s="31">
        <v>1989</v>
      </c>
      <c r="E379" s="31"/>
      <c r="F379" s="30" t="s">
        <v>121</v>
      </c>
      <c r="G379" s="30">
        <v>2</v>
      </c>
      <c r="H379" s="32">
        <v>827.62</v>
      </c>
      <c r="I379" s="32">
        <v>745.6</v>
      </c>
      <c r="J379" s="32">
        <v>624</v>
      </c>
      <c r="K379" s="357">
        <v>23</v>
      </c>
      <c r="L379" s="114" t="s">
        <v>124</v>
      </c>
      <c r="M379" s="32">
        <v>415254</v>
      </c>
      <c r="N379" s="32">
        <v>0</v>
      </c>
      <c r="O379" s="32">
        <v>0</v>
      </c>
      <c r="P379" s="32">
        <v>415254</v>
      </c>
      <c r="Q379" s="32">
        <v>0</v>
      </c>
      <c r="R379" s="32">
        <v>0</v>
      </c>
      <c r="S379" s="32">
        <f>M379/I379</f>
        <v>556.93937768240346</v>
      </c>
      <c r="T379" s="32">
        <v>556.94000000000005</v>
      </c>
      <c r="U379" s="272">
        <v>44196</v>
      </c>
    </row>
    <row r="380" spans="1:21" ht="13.5" thickBot="1" x14ac:dyDescent="0.25">
      <c r="A380" s="154"/>
      <c r="B380" s="33" t="s">
        <v>31</v>
      </c>
      <c r="C380" s="25" t="s">
        <v>18</v>
      </c>
      <c r="D380" s="25" t="s">
        <v>18</v>
      </c>
      <c r="E380" s="25" t="s">
        <v>18</v>
      </c>
      <c r="F380" s="25" t="s">
        <v>18</v>
      </c>
      <c r="G380" s="25" t="s">
        <v>18</v>
      </c>
      <c r="H380" s="7">
        <f>H379</f>
        <v>827.62</v>
      </c>
      <c r="I380" s="7">
        <f t="shared" ref="I380:J380" si="159">I379</f>
        <v>745.6</v>
      </c>
      <c r="J380" s="7">
        <f t="shared" si="159"/>
        <v>624</v>
      </c>
      <c r="K380" s="335">
        <f>K379</f>
        <v>23</v>
      </c>
      <c r="L380" s="16" t="s">
        <v>18</v>
      </c>
      <c r="M380" s="7">
        <v>415254</v>
      </c>
      <c r="N380" s="7">
        <v>0</v>
      </c>
      <c r="O380" s="7">
        <v>0</v>
      </c>
      <c r="P380" s="7">
        <v>415254</v>
      </c>
      <c r="Q380" s="7">
        <v>0</v>
      </c>
      <c r="R380" s="7">
        <v>0</v>
      </c>
      <c r="S380" s="7" t="s">
        <v>18</v>
      </c>
      <c r="T380" s="7" t="s">
        <v>18</v>
      </c>
      <c r="U380" s="28" t="s">
        <v>18</v>
      </c>
    </row>
    <row r="381" spans="1:21" ht="13.5" thickBot="1" x14ac:dyDescent="0.25">
      <c r="A381" s="154" t="s">
        <v>272</v>
      </c>
      <c r="B381" s="27" t="s">
        <v>271</v>
      </c>
      <c r="C381" s="25" t="s">
        <v>18</v>
      </c>
      <c r="D381" s="25" t="s">
        <v>18</v>
      </c>
      <c r="E381" s="25" t="s">
        <v>18</v>
      </c>
      <c r="F381" s="25" t="s">
        <v>18</v>
      </c>
      <c r="G381" s="25" t="s">
        <v>18</v>
      </c>
      <c r="H381" s="7">
        <f>H384+H386</f>
        <v>1305.24</v>
      </c>
      <c r="I381" s="7">
        <f t="shared" ref="I381:K381" si="160">I384+I386</f>
        <v>1018.1</v>
      </c>
      <c r="J381" s="7">
        <f t="shared" si="160"/>
        <v>853</v>
      </c>
      <c r="K381" s="454">
        <f t="shared" si="160"/>
        <v>60</v>
      </c>
      <c r="L381" s="16" t="s">
        <v>18</v>
      </c>
      <c r="M381" s="7">
        <v>1996536</v>
      </c>
      <c r="N381" s="7">
        <v>0</v>
      </c>
      <c r="O381" s="7">
        <v>360966.6</v>
      </c>
      <c r="P381" s="7">
        <v>1488754.4100000001</v>
      </c>
      <c r="Q381" s="7">
        <v>146814.99</v>
      </c>
      <c r="R381" s="7">
        <v>0</v>
      </c>
      <c r="S381" s="7" t="s">
        <v>18</v>
      </c>
      <c r="T381" s="7" t="s">
        <v>18</v>
      </c>
      <c r="U381" s="28" t="s">
        <v>18</v>
      </c>
    </row>
    <row r="382" spans="1:21" x14ac:dyDescent="0.2">
      <c r="A382" s="905" t="s">
        <v>807</v>
      </c>
      <c r="B382" s="42" t="s">
        <v>805</v>
      </c>
      <c r="C382" s="22" t="s">
        <v>40</v>
      </c>
      <c r="D382" s="907">
        <v>1984</v>
      </c>
      <c r="E382" s="907">
        <v>1984</v>
      </c>
      <c r="F382" s="22" t="s">
        <v>121</v>
      </c>
      <c r="G382" s="22">
        <v>2</v>
      </c>
      <c r="H382" s="910">
        <v>824.7</v>
      </c>
      <c r="I382" s="50">
        <v>718.7</v>
      </c>
      <c r="J382" s="604">
        <v>602</v>
      </c>
      <c r="K382" s="333">
        <v>36</v>
      </c>
      <c r="L382" s="2" t="s">
        <v>143</v>
      </c>
      <c r="M382" s="40">
        <v>1322391</v>
      </c>
      <c r="N382" s="910">
        <v>0</v>
      </c>
      <c r="O382" s="910">
        <v>360966.6</v>
      </c>
      <c r="P382" s="910">
        <v>814609.41</v>
      </c>
      <c r="Q382" s="910">
        <v>146814.99</v>
      </c>
      <c r="R382" s="910">
        <v>0</v>
      </c>
      <c r="S382" s="910">
        <v>2534.9054167246418</v>
      </c>
      <c r="T382" s="910">
        <v>2209.09</v>
      </c>
      <c r="U382" s="236">
        <v>44196</v>
      </c>
    </row>
    <row r="383" spans="1:21" ht="13.5" thickBot="1" x14ac:dyDescent="0.25">
      <c r="A383" s="226" t="s">
        <v>807</v>
      </c>
      <c r="B383" s="58" t="s">
        <v>805</v>
      </c>
      <c r="C383" s="59" t="s">
        <v>40</v>
      </c>
      <c r="D383" s="75">
        <v>1984</v>
      </c>
      <c r="E383" s="75">
        <v>1984</v>
      </c>
      <c r="F383" s="59" t="s">
        <v>121</v>
      </c>
      <c r="G383" s="59">
        <v>2</v>
      </c>
      <c r="H383" s="60">
        <v>824.7</v>
      </c>
      <c r="I383" s="105">
        <v>718.7</v>
      </c>
      <c r="J383" s="812">
        <v>602</v>
      </c>
      <c r="K383" s="358">
        <v>36</v>
      </c>
      <c r="L383" s="104" t="s">
        <v>142</v>
      </c>
      <c r="M383" s="32">
        <v>263435</v>
      </c>
      <c r="N383" s="60">
        <v>0</v>
      </c>
      <c r="O383" s="60">
        <v>0</v>
      </c>
      <c r="P383" s="60">
        <v>263435</v>
      </c>
      <c r="Q383" s="60">
        <v>0</v>
      </c>
      <c r="R383" s="60">
        <v>0</v>
      </c>
      <c r="S383" s="60">
        <v>385.1</v>
      </c>
      <c r="T383" s="60">
        <v>385.1</v>
      </c>
      <c r="U383" s="276">
        <v>44196</v>
      </c>
    </row>
    <row r="384" spans="1:21" ht="13.5" thickBot="1" x14ac:dyDescent="0.25">
      <c r="A384" s="87"/>
      <c r="B384" s="33" t="s">
        <v>31</v>
      </c>
      <c r="C384" s="25" t="s">
        <v>18</v>
      </c>
      <c r="D384" s="25" t="s">
        <v>18</v>
      </c>
      <c r="E384" s="25" t="s">
        <v>18</v>
      </c>
      <c r="F384" s="25" t="s">
        <v>18</v>
      </c>
      <c r="G384" s="25" t="s">
        <v>18</v>
      </c>
      <c r="H384" s="7">
        <f>H383</f>
        <v>824.7</v>
      </c>
      <c r="I384" s="7">
        <f t="shared" ref="I384:K384" si="161">I383</f>
        <v>718.7</v>
      </c>
      <c r="J384" s="7">
        <f t="shared" si="161"/>
        <v>602</v>
      </c>
      <c r="K384" s="7">
        <f t="shared" si="161"/>
        <v>36</v>
      </c>
      <c r="L384" s="16" t="s">
        <v>18</v>
      </c>
      <c r="M384" s="7">
        <v>1585826</v>
      </c>
      <c r="N384" s="7">
        <v>0</v>
      </c>
      <c r="O384" s="7">
        <v>360966.6</v>
      </c>
      <c r="P384" s="7">
        <v>1078044.4100000001</v>
      </c>
      <c r="Q384" s="7">
        <v>146814.99</v>
      </c>
      <c r="R384" s="7">
        <v>0</v>
      </c>
      <c r="S384" s="7" t="s">
        <v>18</v>
      </c>
      <c r="T384" s="7" t="s">
        <v>18</v>
      </c>
      <c r="U384" s="28" t="s">
        <v>18</v>
      </c>
    </row>
    <row r="385" spans="1:21" ht="13.5" thickBot="1" x14ac:dyDescent="0.25">
      <c r="A385" s="220" t="s">
        <v>808</v>
      </c>
      <c r="B385" s="37" t="s">
        <v>806</v>
      </c>
      <c r="C385" s="38" t="s">
        <v>40</v>
      </c>
      <c r="D385" s="39">
        <v>1988</v>
      </c>
      <c r="E385" s="39">
        <v>1988</v>
      </c>
      <c r="F385" s="38" t="s">
        <v>121</v>
      </c>
      <c r="G385" s="38">
        <v>2</v>
      </c>
      <c r="H385" s="40">
        <v>480.54</v>
      </c>
      <c r="I385" s="40">
        <v>299.39999999999998</v>
      </c>
      <c r="J385" s="353">
        <v>251</v>
      </c>
      <c r="K385" s="353">
        <v>24</v>
      </c>
      <c r="L385" s="112" t="s">
        <v>143</v>
      </c>
      <c r="M385" s="40">
        <v>410710</v>
      </c>
      <c r="N385" s="40">
        <v>0</v>
      </c>
      <c r="O385" s="40">
        <v>0</v>
      </c>
      <c r="P385" s="40">
        <v>410710</v>
      </c>
      <c r="Q385" s="40">
        <v>0</v>
      </c>
      <c r="R385" s="40">
        <v>0</v>
      </c>
      <c r="S385" s="40">
        <v>3545.6115851703416</v>
      </c>
      <c r="T385" s="40">
        <v>2209.09</v>
      </c>
      <c r="U385" s="186">
        <v>44196</v>
      </c>
    </row>
    <row r="386" spans="1:21" ht="15" thickBot="1" x14ac:dyDescent="0.25">
      <c r="A386" s="542"/>
      <c r="B386" s="33" t="s">
        <v>31</v>
      </c>
      <c r="C386" s="516" t="s">
        <v>18</v>
      </c>
      <c r="D386" s="516" t="s">
        <v>18</v>
      </c>
      <c r="E386" s="516" t="s">
        <v>18</v>
      </c>
      <c r="F386" s="516" t="s">
        <v>18</v>
      </c>
      <c r="G386" s="516" t="s">
        <v>18</v>
      </c>
      <c r="H386" s="517">
        <f>H385</f>
        <v>480.54</v>
      </c>
      <c r="I386" s="517">
        <f t="shared" ref="I386:K386" si="162">I385</f>
        <v>299.39999999999998</v>
      </c>
      <c r="J386" s="517">
        <f t="shared" si="162"/>
        <v>251</v>
      </c>
      <c r="K386" s="517">
        <f t="shared" si="162"/>
        <v>24</v>
      </c>
      <c r="L386" s="4" t="s">
        <v>18</v>
      </c>
      <c r="M386" s="13">
        <v>410710</v>
      </c>
      <c r="N386" s="13">
        <v>0</v>
      </c>
      <c r="O386" s="13">
        <v>0</v>
      </c>
      <c r="P386" s="13">
        <v>410710</v>
      </c>
      <c r="Q386" s="13">
        <v>0</v>
      </c>
      <c r="R386" s="13">
        <v>0</v>
      </c>
      <c r="S386" s="13" t="s">
        <v>18</v>
      </c>
      <c r="T386" s="13" t="s">
        <v>18</v>
      </c>
      <c r="U386" s="414" t="s">
        <v>18</v>
      </c>
    </row>
    <row r="387" spans="1:21" ht="13.5" thickBot="1" x14ac:dyDescent="0.25">
      <c r="A387" s="155" t="s">
        <v>273</v>
      </c>
      <c r="B387" s="27" t="s">
        <v>177</v>
      </c>
      <c r="C387" s="25" t="s">
        <v>18</v>
      </c>
      <c r="D387" s="25" t="s">
        <v>18</v>
      </c>
      <c r="E387" s="25" t="s">
        <v>18</v>
      </c>
      <c r="F387" s="25" t="s">
        <v>18</v>
      </c>
      <c r="G387" s="25" t="s">
        <v>18</v>
      </c>
      <c r="H387" s="7">
        <f>H393+H390</f>
        <v>1118.8</v>
      </c>
      <c r="I387" s="7">
        <f>I393+I390</f>
        <v>1016.6999999999999</v>
      </c>
      <c r="J387" s="7">
        <v>784</v>
      </c>
      <c r="K387" s="335">
        <f>K393+K390</f>
        <v>47</v>
      </c>
      <c r="L387" s="16" t="s">
        <v>18</v>
      </c>
      <c r="M387" s="7">
        <v>8775249</v>
      </c>
      <c r="N387" s="7">
        <v>0</v>
      </c>
      <c r="O387" s="7">
        <v>6095632.5</v>
      </c>
      <c r="P387" s="7">
        <v>362749.6799999997</v>
      </c>
      <c r="Q387" s="7">
        <v>2316866.8200000003</v>
      </c>
      <c r="R387" s="7">
        <v>0</v>
      </c>
      <c r="S387" s="7" t="s">
        <v>18</v>
      </c>
      <c r="T387" s="7" t="s">
        <v>18</v>
      </c>
      <c r="U387" s="28" t="s">
        <v>18</v>
      </c>
    </row>
    <row r="388" spans="1:21" x14ac:dyDescent="0.2">
      <c r="A388" s="220" t="s">
        <v>275</v>
      </c>
      <c r="B388" s="66" t="s">
        <v>443</v>
      </c>
      <c r="C388" s="38" t="s">
        <v>40</v>
      </c>
      <c r="D388" s="39">
        <v>1972</v>
      </c>
      <c r="E388" s="39"/>
      <c r="F388" s="38">
        <v>29.21</v>
      </c>
      <c r="G388" s="38">
        <v>2</v>
      </c>
      <c r="H388" s="40">
        <v>540.9</v>
      </c>
      <c r="I388" s="40">
        <v>499.9</v>
      </c>
      <c r="J388" s="40">
        <v>380</v>
      </c>
      <c r="K388" s="353">
        <v>19</v>
      </c>
      <c r="L388" s="71" t="s">
        <v>93</v>
      </c>
      <c r="M388" s="40">
        <v>40584</v>
      </c>
      <c r="N388" s="40">
        <v>0</v>
      </c>
      <c r="O388" s="40">
        <v>29406.86</v>
      </c>
      <c r="P388" s="40">
        <v>0</v>
      </c>
      <c r="Q388" s="40">
        <v>11177.14</v>
      </c>
      <c r="R388" s="40">
        <v>0</v>
      </c>
      <c r="S388" s="40">
        <f>M388/J388</f>
        <v>106.8</v>
      </c>
      <c r="T388" s="40">
        <v>106.8</v>
      </c>
      <c r="U388" s="186">
        <v>44196</v>
      </c>
    </row>
    <row r="389" spans="1:21" ht="13.5" thickBot="1" x14ac:dyDescent="0.25">
      <c r="A389" s="226" t="str">
        <f>A388</f>
        <v>8.3.1</v>
      </c>
      <c r="B389" s="74" t="str">
        <f>B388</f>
        <v>с. Тиличики, пер. Комсомольский, д. 3</v>
      </c>
      <c r="C389" s="59" t="s">
        <v>40</v>
      </c>
      <c r="D389" s="75">
        <v>1972</v>
      </c>
      <c r="E389" s="75"/>
      <c r="F389" s="59">
        <v>29.21</v>
      </c>
      <c r="G389" s="59">
        <v>2</v>
      </c>
      <c r="H389" s="60">
        <v>540.9</v>
      </c>
      <c r="I389" s="60">
        <v>499.9</v>
      </c>
      <c r="J389" s="60">
        <v>380</v>
      </c>
      <c r="K389" s="358">
        <v>19</v>
      </c>
      <c r="L389" s="63" t="s">
        <v>49</v>
      </c>
      <c r="M389" s="60">
        <v>4212726</v>
      </c>
      <c r="N389" s="60">
        <v>0</v>
      </c>
      <c r="O389" s="60">
        <v>2789663.31</v>
      </c>
      <c r="P389" s="60">
        <v>362749.6799999997</v>
      </c>
      <c r="Q389" s="60">
        <v>1060313.0100000002</v>
      </c>
      <c r="R389" s="60">
        <v>0</v>
      </c>
      <c r="S389" s="60">
        <f>M389/J389</f>
        <v>11086.121052631579</v>
      </c>
      <c r="T389" s="60">
        <v>11086.12</v>
      </c>
      <c r="U389" s="276">
        <v>44196</v>
      </c>
    </row>
    <row r="390" spans="1:21" ht="13.5" thickBot="1" x14ac:dyDescent="0.25">
      <c r="A390" s="87"/>
      <c r="B390" s="33" t="s">
        <v>31</v>
      </c>
      <c r="C390" s="25" t="s">
        <v>18</v>
      </c>
      <c r="D390" s="25" t="s">
        <v>18</v>
      </c>
      <c r="E390" s="25" t="s">
        <v>18</v>
      </c>
      <c r="F390" s="25" t="s">
        <v>18</v>
      </c>
      <c r="G390" s="25" t="s">
        <v>18</v>
      </c>
      <c r="H390" s="7">
        <f>H388</f>
        <v>540.9</v>
      </c>
      <c r="I390" s="7">
        <f t="shared" ref="I390:K390" si="163">I388</f>
        <v>499.9</v>
      </c>
      <c r="J390" s="7">
        <v>380</v>
      </c>
      <c r="K390" s="335">
        <f t="shared" si="163"/>
        <v>19</v>
      </c>
      <c r="L390" s="16" t="s">
        <v>18</v>
      </c>
      <c r="M390" s="7">
        <v>4253310</v>
      </c>
      <c r="N390" s="7">
        <v>0</v>
      </c>
      <c r="O390" s="7">
        <v>2819070.17</v>
      </c>
      <c r="P390" s="7">
        <v>362749.6799999997</v>
      </c>
      <c r="Q390" s="7">
        <v>1071490.1500000001</v>
      </c>
      <c r="R390" s="7">
        <v>0</v>
      </c>
      <c r="S390" s="7" t="s">
        <v>18</v>
      </c>
      <c r="T390" s="7" t="s">
        <v>18</v>
      </c>
      <c r="U390" s="28" t="s">
        <v>18</v>
      </c>
    </row>
    <row r="391" spans="1:21" x14ac:dyDescent="0.2">
      <c r="A391" s="220" t="s">
        <v>276</v>
      </c>
      <c r="B391" s="66" t="s">
        <v>444</v>
      </c>
      <c r="C391" s="39" t="s">
        <v>40</v>
      </c>
      <c r="D391" s="39">
        <v>1971</v>
      </c>
      <c r="E391" s="39"/>
      <c r="F391" s="38">
        <v>29.21</v>
      </c>
      <c r="G391" s="38">
        <v>2</v>
      </c>
      <c r="H391" s="40">
        <v>577.9</v>
      </c>
      <c r="I391" s="40">
        <v>516.79999999999995</v>
      </c>
      <c r="J391" s="40">
        <v>404</v>
      </c>
      <c r="K391" s="353">
        <v>28</v>
      </c>
      <c r="L391" s="71" t="s">
        <v>93</v>
      </c>
      <c r="M391" s="40">
        <v>43147</v>
      </c>
      <c r="N391" s="40">
        <v>0</v>
      </c>
      <c r="O391" s="40">
        <v>31263.99</v>
      </c>
      <c r="P391" s="40">
        <v>0</v>
      </c>
      <c r="Q391" s="40">
        <v>11883.009999999998</v>
      </c>
      <c r="R391" s="40">
        <v>0</v>
      </c>
      <c r="S391" s="40">
        <f>M391/J391</f>
        <v>106.79950495049505</v>
      </c>
      <c r="T391" s="40">
        <v>106.8</v>
      </c>
      <c r="U391" s="186">
        <v>44196</v>
      </c>
    </row>
    <row r="392" spans="1:21" ht="13.5" thickBot="1" x14ac:dyDescent="0.25">
      <c r="A392" s="226" t="str">
        <f>A391</f>
        <v>8.3.2</v>
      </c>
      <c r="B392" s="74" t="str">
        <f>B391</f>
        <v>с. Тиличики, ул. Набережная, д. 28</v>
      </c>
      <c r="C392" s="75" t="s">
        <v>40</v>
      </c>
      <c r="D392" s="75">
        <v>1971</v>
      </c>
      <c r="E392" s="75"/>
      <c r="F392" s="59">
        <v>29.21</v>
      </c>
      <c r="G392" s="59">
        <v>2</v>
      </c>
      <c r="H392" s="60">
        <v>577.9</v>
      </c>
      <c r="I392" s="60">
        <v>516.79999999999995</v>
      </c>
      <c r="J392" s="60">
        <v>404</v>
      </c>
      <c r="K392" s="358">
        <v>28</v>
      </c>
      <c r="L392" s="63" t="s">
        <v>49</v>
      </c>
      <c r="M392" s="60">
        <v>4478792</v>
      </c>
      <c r="N392" s="60">
        <v>0</v>
      </c>
      <c r="O392" s="60">
        <v>3245298.34</v>
      </c>
      <c r="P392" s="60">
        <v>0</v>
      </c>
      <c r="Q392" s="60">
        <v>1233493.6600000001</v>
      </c>
      <c r="R392" s="60">
        <v>0</v>
      </c>
      <c r="S392" s="60">
        <f>M392/J392</f>
        <v>11086.118811881188</v>
      </c>
      <c r="T392" s="60">
        <v>11086.12</v>
      </c>
      <c r="U392" s="276">
        <v>44196</v>
      </c>
    </row>
    <row r="393" spans="1:21" ht="13.5" thickBot="1" x14ac:dyDescent="0.25">
      <c r="A393" s="87"/>
      <c r="B393" s="33" t="s">
        <v>31</v>
      </c>
      <c r="C393" s="25" t="s">
        <v>18</v>
      </c>
      <c r="D393" s="25" t="s">
        <v>18</v>
      </c>
      <c r="E393" s="25" t="s">
        <v>18</v>
      </c>
      <c r="F393" s="25" t="s">
        <v>18</v>
      </c>
      <c r="G393" s="25" t="s">
        <v>18</v>
      </c>
      <c r="H393" s="7">
        <v>577.9</v>
      </c>
      <c r="I393" s="7">
        <v>516.79999999999995</v>
      </c>
      <c r="J393" s="7">
        <v>404</v>
      </c>
      <c r="K393" s="335">
        <v>28</v>
      </c>
      <c r="L393" s="16" t="s">
        <v>18</v>
      </c>
      <c r="M393" s="7">
        <v>4521939</v>
      </c>
      <c r="N393" s="7">
        <v>0</v>
      </c>
      <c r="O393" s="7">
        <v>3276562.33</v>
      </c>
      <c r="P393" s="7">
        <v>0</v>
      </c>
      <c r="Q393" s="7">
        <v>1245376.6700000002</v>
      </c>
      <c r="R393" s="7">
        <v>0</v>
      </c>
      <c r="S393" s="7" t="s">
        <v>18</v>
      </c>
      <c r="T393" s="7" t="s">
        <v>18</v>
      </c>
      <c r="U393" s="28" t="s">
        <v>18</v>
      </c>
    </row>
    <row r="394" spans="1:21" ht="15.75" customHeight="1" thickBot="1" x14ac:dyDescent="0.25">
      <c r="A394" s="154" t="s">
        <v>278</v>
      </c>
      <c r="B394" s="33" t="s">
        <v>277</v>
      </c>
      <c r="C394" s="25" t="s">
        <v>18</v>
      </c>
      <c r="D394" s="25" t="s">
        <v>18</v>
      </c>
      <c r="E394" s="25" t="s">
        <v>18</v>
      </c>
      <c r="F394" s="25" t="s">
        <v>18</v>
      </c>
      <c r="G394" s="25" t="s">
        <v>18</v>
      </c>
      <c r="H394" s="13">
        <f>H398+H400</f>
        <v>669</v>
      </c>
      <c r="I394" s="13">
        <f t="shared" ref="I394:K394" si="164">I398+I400</f>
        <v>595.70000000000005</v>
      </c>
      <c r="J394" s="13">
        <f t="shared" si="164"/>
        <v>0</v>
      </c>
      <c r="K394" s="547">
        <f t="shared" si="164"/>
        <v>32</v>
      </c>
      <c r="L394" s="518" t="s">
        <v>18</v>
      </c>
      <c r="M394" s="6">
        <v>802244</v>
      </c>
      <c r="N394" s="6">
        <v>0</v>
      </c>
      <c r="O394" s="6">
        <v>559272.6</v>
      </c>
      <c r="P394" s="6">
        <v>35690.209999999992</v>
      </c>
      <c r="Q394" s="6">
        <v>207281.19</v>
      </c>
      <c r="R394" s="6">
        <v>0</v>
      </c>
      <c r="S394" s="7" t="s">
        <v>18</v>
      </c>
      <c r="T394" s="7" t="s">
        <v>18</v>
      </c>
      <c r="U394" s="28" t="s">
        <v>18</v>
      </c>
    </row>
    <row r="395" spans="1:21" x14ac:dyDescent="0.2">
      <c r="A395" s="234" t="s">
        <v>871</v>
      </c>
      <c r="B395" s="249" t="s">
        <v>872</v>
      </c>
      <c r="C395" s="250" t="s">
        <v>40</v>
      </c>
      <c r="D395" s="259">
        <v>1983</v>
      </c>
      <c r="E395" s="906"/>
      <c r="F395" s="211" t="s">
        <v>121</v>
      </c>
      <c r="G395" s="211">
        <v>2</v>
      </c>
      <c r="H395" s="213">
        <v>329.1</v>
      </c>
      <c r="I395" s="765">
        <v>292.5</v>
      </c>
      <c r="J395" s="765">
        <v>0</v>
      </c>
      <c r="K395" s="356">
        <v>12</v>
      </c>
      <c r="L395" s="3" t="s">
        <v>95</v>
      </c>
      <c r="M395" s="213">
        <v>208939</v>
      </c>
      <c r="N395" s="213">
        <v>0</v>
      </c>
      <c r="O395" s="213">
        <v>152440.51999999999</v>
      </c>
      <c r="P395" s="213">
        <v>0</v>
      </c>
      <c r="Q395" s="213">
        <v>56498.48</v>
      </c>
      <c r="R395" s="213">
        <v>0</v>
      </c>
      <c r="S395" s="213">
        <f>M395/I395</f>
        <v>714.32136752136751</v>
      </c>
      <c r="T395" s="213">
        <v>714.32</v>
      </c>
      <c r="U395" s="235">
        <v>44196</v>
      </c>
    </row>
    <row r="396" spans="1:21" ht="25.5" x14ac:dyDescent="0.2">
      <c r="A396" s="905" t="s">
        <v>871</v>
      </c>
      <c r="B396" s="45" t="s">
        <v>872</v>
      </c>
      <c r="C396" s="22" t="s">
        <v>40</v>
      </c>
      <c r="D396" s="907">
        <v>1983</v>
      </c>
      <c r="E396" s="907"/>
      <c r="F396" s="22" t="s">
        <v>121</v>
      </c>
      <c r="G396" s="22">
        <v>2</v>
      </c>
      <c r="H396" s="910">
        <v>329.1</v>
      </c>
      <c r="I396" s="462">
        <v>292.5</v>
      </c>
      <c r="J396" s="462">
        <v>0</v>
      </c>
      <c r="K396" s="333">
        <v>12</v>
      </c>
      <c r="L396" s="10" t="s">
        <v>870</v>
      </c>
      <c r="M396" s="40">
        <v>27565</v>
      </c>
      <c r="N396" s="910">
        <v>0</v>
      </c>
      <c r="O396" s="910">
        <v>20111.239999999998</v>
      </c>
      <c r="P396" s="910">
        <v>0</v>
      </c>
      <c r="Q396" s="910">
        <v>7453.76</v>
      </c>
      <c r="R396" s="910">
        <v>0</v>
      </c>
      <c r="S396" s="910">
        <f>M396/H396</f>
        <v>83.758735946520815</v>
      </c>
      <c r="T396" s="910">
        <v>83.76</v>
      </c>
      <c r="U396" s="236">
        <v>44196</v>
      </c>
    </row>
    <row r="397" spans="1:21" ht="13.5" thickBot="1" x14ac:dyDescent="0.25">
      <c r="A397" s="226" t="s">
        <v>871</v>
      </c>
      <c r="B397" s="68" t="s">
        <v>872</v>
      </c>
      <c r="C397" s="30" t="s">
        <v>40</v>
      </c>
      <c r="D397" s="31">
        <v>1983</v>
      </c>
      <c r="E397" s="75"/>
      <c r="F397" s="59" t="s">
        <v>121</v>
      </c>
      <c r="G397" s="59">
        <v>2</v>
      </c>
      <c r="H397" s="60">
        <v>329.1</v>
      </c>
      <c r="I397" s="453">
        <v>292.5</v>
      </c>
      <c r="J397" s="453">
        <v>0</v>
      </c>
      <c r="K397" s="358">
        <v>12</v>
      </c>
      <c r="L397" s="63" t="s">
        <v>142</v>
      </c>
      <c r="M397" s="32">
        <v>341910</v>
      </c>
      <c r="N397" s="60">
        <v>0</v>
      </c>
      <c r="O397" s="60">
        <v>223415.95</v>
      </c>
      <c r="P397" s="60">
        <v>35690.209999999992</v>
      </c>
      <c r="Q397" s="60">
        <v>82803.839999999997</v>
      </c>
      <c r="R397" s="60">
        <v>0</v>
      </c>
      <c r="S397" s="60">
        <f>M397/I397</f>
        <v>1168.9230769230769</v>
      </c>
      <c r="T397" s="60">
        <v>385.1</v>
      </c>
      <c r="U397" s="276">
        <v>44196</v>
      </c>
    </row>
    <row r="398" spans="1:21" ht="15" thickBot="1" x14ac:dyDescent="0.25">
      <c r="A398" s="154"/>
      <c r="B398" s="33" t="s">
        <v>31</v>
      </c>
      <c r="C398" s="25" t="s">
        <v>18</v>
      </c>
      <c r="D398" s="25" t="s">
        <v>18</v>
      </c>
      <c r="E398" s="25" t="s">
        <v>18</v>
      </c>
      <c r="F398" s="25" t="s">
        <v>18</v>
      </c>
      <c r="G398" s="25" t="s">
        <v>18</v>
      </c>
      <c r="H398" s="7">
        <f>H397</f>
        <v>329.1</v>
      </c>
      <c r="I398" s="7">
        <f t="shared" ref="I398:K398" si="165">I397</f>
        <v>292.5</v>
      </c>
      <c r="J398" s="7">
        <f t="shared" si="165"/>
        <v>0</v>
      </c>
      <c r="K398" s="454">
        <f t="shared" si="165"/>
        <v>12</v>
      </c>
      <c r="L398" s="397" t="s">
        <v>18</v>
      </c>
      <c r="M398" s="7">
        <v>578414</v>
      </c>
      <c r="N398" s="7">
        <v>0</v>
      </c>
      <c r="O398" s="7">
        <v>395967.70999999996</v>
      </c>
      <c r="P398" s="7">
        <v>35690.209999999992</v>
      </c>
      <c r="Q398" s="7">
        <v>146756.08000000002</v>
      </c>
      <c r="R398" s="7">
        <v>0</v>
      </c>
      <c r="S398" s="7" t="s">
        <v>18</v>
      </c>
      <c r="T398" s="7" t="s">
        <v>18</v>
      </c>
      <c r="U398" s="28" t="s">
        <v>18</v>
      </c>
    </row>
    <row r="399" spans="1:21" ht="13.5" thickBot="1" x14ac:dyDescent="0.25">
      <c r="A399" s="223" t="s">
        <v>873</v>
      </c>
      <c r="B399" s="68" t="s">
        <v>874</v>
      </c>
      <c r="C399" s="30" t="s">
        <v>40</v>
      </c>
      <c r="D399" s="31">
        <v>1985</v>
      </c>
      <c r="E399" s="31"/>
      <c r="F399" s="30" t="s">
        <v>121</v>
      </c>
      <c r="G399" s="30">
        <v>2</v>
      </c>
      <c r="H399" s="32">
        <v>339.9</v>
      </c>
      <c r="I399" s="602">
        <v>303.2</v>
      </c>
      <c r="J399" s="602">
        <v>0</v>
      </c>
      <c r="K399" s="357">
        <v>20</v>
      </c>
      <c r="L399" s="125" t="s">
        <v>41</v>
      </c>
      <c r="M399" s="32">
        <v>223830</v>
      </c>
      <c r="N399" s="32">
        <v>0</v>
      </c>
      <c r="O399" s="32">
        <v>163304.89000000001</v>
      </c>
      <c r="P399" s="32">
        <v>0</v>
      </c>
      <c r="Q399" s="32">
        <v>60525.11</v>
      </c>
      <c r="R399" s="32">
        <v>0</v>
      </c>
      <c r="S399" s="32">
        <f>M399/I399</f>
        <v>738.22559366754615</v>
      </c>
      <c r="T399" s="32">
        <v>556.94000000000005</v>
      </c>
      <c r="U399" s="272">
        <v>44196</v>
      </c>
    </row>
    <row r="400" spans="1:21" ht="15" thickBot="1" x14ac:dyDescent="0.25">
      <c r="A400" s="154"/>
      <c r="B400" s="33" t="s">
        <v>31</v>
      </c>
      <c r="C400" s="25" t="s">
        <v>18</v>
      </c>
      <c r="D400" s="25" t="s">
        <v>18</v>
      </c>
      <c r="E400" s="25" t="s">
        <v>18</v>
      </c>
      <c r="F400" s="25" t="s">
        <v>18</v>
      </c>
      <c r="G400" s="25" t="s">
        <v>18</v>
      </c>
      <c r="H400" s="7">
        <f>H399</f>
        <v>339.9</v>
      </c>
      <c r="I400" s="7">
        <f t="shared" ref="I400:K400" si="166">I399</f>
        <v>303.2</v>
      </c>
      <c r="J400" s="7">
        <f t="shared" si="166"/>
        <v>0</v>
      </c>
      <c r="K400" s="454">
        <f t="shared" si="166"/>
        <v>20</v>
      </c>
      <c r="L400" s="397" t="s">
        <v>18</v>
      </c>
      <c r="M400" s="7">
        <v>223830</v>
      </c>
      <c r="N400" s="7">
        <v>0</v>
      </c>
      <c r="O400" s="7">
        <v>163304.89000000001</v>
      </c>
      <c r="P400" s="7">
        <v>0</v>
      </c>
      <c r="Q400" s="7">
        <v>60525.11</v>
      </c>
      <c r="R400" s="7">
        <v>0</v>
      </c>
      <c r="S400" s="7" t="s">
        <v>18</v>
      </c>
      <c r="T400" s="7" t="s">
        <v>18</v>
      </c>
      <c r="U400" s="28" t="s">
        <v>18</v>
      </c>
    </row>
    <row r="401" spans="1:21" ht="26.25" thickBot="1" x14ac:dyDescent="0.25">
      <c r="A401" s="154" t="s">
        <v>631</v>
      </c>
      <c r="B401" s="124" t="s">
        <v>875</v>
      </c>
      <c r="C401" s="25" t="s">
        <v>18</v>
      </c>
      <c r="D401" s="25" t="s">
        <v>18</v>
      </c>
      <c r="E401" s="25" t="s">
        <v>18</v>
      </c>
      <c r="F401" s="25" t="s">
        <v>18</v>
      </c>
      <c r="G401" s="25" t="s">
        <v>18</v>
      </c>
      <c r="H401" s="7">
        <f>H403</f>
        <v>534.20000000000005</v>
      </c>
      <c r="I401" s="7">
        <f>I403</f>
        <v>491</v>
      </c>
      <c r="J401" s="7">
        <f>J403</f>
        <v>245.5</v>
      </c>
      <c r="K401" s="810">
        <f>K403</f>
        <v>24</v>
      </c>
      <c r="L401" s="397" t="s">
        <v>18</v>
      </c>
      <c r="M401" s="7">
        <f>M403</f>
        <v>415910</v>
      </c>
      <c r="N401" s="7">
        <f t="shared" ref="N401:R401" si="167">N403</f>
        <v>0</v>
      </c>
      <c r="O401" s="7">
        <f t="shared" si="167"/>
        <v>270726.8</v>
      </c>
      <c r="P401" s="7">
        <f t="shared" si="167"/>
        <v>0</v>
      </c>
      <c r="Q401" s="7">
        <f t="shared" si="167"/>
        <v>145183.20000000001</v>
      </c>
      <c r="R401" s="7">
        <f t="shared" si="167"/>
        <v>0</v>
      </c>
      <c r="S401" s="7" t="s">
        <v>18</v>
      </c>
      <c r="T401" s="7" t="s">
        <v>18</v>
      </c>
      <c r="U401" s="28" t="s">
        <v>18</v>
      </c>
    </row>
    <row r="402" spans="1:21" ht="13.5" thickBot="1" x14ac:dyDescent="0.25">
      <c r="A402" s="223" t="s">
        <v>876</v>
      </c>
      <c r="B402" s="68" t="s">
        <v>877</v>
      </c>
      <c r="C402" s="30" t="s">
        <v>40</v>
      </c>
      <c r="D402" s="31">
        <v>1974</v>
      </c>
      <c r="E402" s="31"/>
      <c r="F402" s="30" t="s">
        <v>121</v>
      </c>
      <c r="G402" s="30">
        <v>2</v>
      </c>
      <c r="H402" s="84">
        <v>534.20000000000005</v>
      </c>
      <c r="I402" s="32">
        <v>491</v>
      </c>
      <c r="J402" s="32">
        <v>245.5</v>
      </c>
      <c r="K402" s="811">
        <v>24</v>
      </c>
      <c r="L402" s="3" t="s">
        <v>95</v>
      </c>
      <c r="M402" s="32">
        <v>415910</v>
      </c>
      <c r="N402" s="32">
        <v>0</v>
      </c>
      <c r="O402" s="32">
        <v>270726.8</v>
      </c>
      <c r="P402" s="32">
        <v>0</v>
      </c>
      <c r="Q402" s="32">
        <v>145183.20000000001</v>
      </c>
      <c r="R402" s="32">
        <v>0</v>
      </c>
      <c r="S402" s="32">
        <f>M402/H402</f>
        <v>778.56608011980529</v>
      </c>
      <c r="T402" s="32">
        <v>699.35</v>
      </c>
      <c r="U402" s="272">
        <v>44196</v>
      </c>
    </row>
    <row r="403" spans="1:21" ht="15" thickBot="1" x14ac:dyDescent="0.25">
      <c r="A403" s="154"/>
      <c r="B403" s="33" t="s">
        <v>31</v>
      </c>
      <c r="C403" s="25" t="s">
        <v>18</v>
      </c>
      <c r="D403" s="25" t="s">
        <v>18</v>
      </c>
      <c r="E403" s="25" t="s">
        <v>18</v>
      </c>
      <c r="F403" s="25" t="s">
        <v>18</v>
      </c>
      <c r="G403" s="25" t="s">
        <v>18</v>
      </c>
      <c r="H403" s="7">
        <f>H402</f>
        <v>534.20000000000005</v>
      </c>
      <c r="I403" s="7">
        <f>I402</f>
        <v>491</v>
      </c>
      <c r="J403" s="7">
        <f>J402</f>
        <v>245.5</v>
      </c>
      <c r="K403" s="810">
        <f>K402</f>
        <v>24</v>
      </c>
      <c r="L403" s="397" t="s">
        <v>18</v>
      </c>
      <c r="M403" s="7">
        <f>M402</f>
        <v>415910</v>
      </c>
      <c r="N403" s="7">
        <f t="shared" ref="N403:R403" si="168">N402</f>
        <v>0</v>
      </c>
      <c r="O403" s="7">
        <f t="shared" si="168"/>
        <v>270726.8</v>
      </c>
      <c r="P403" s="7">
        <f t="shared" si="168"/>
        <v>0</v>
      </c>
      <c r="Q403" s="7">
        <f t="shared" si="168"/>
        <v>145183.20000000001</v>
      </c>
      <c r="R403" s="7">
        <f t="shared" si="168"/>
        <v>0</v>
      </c>
      <c r="S403" s="7" t="s">
        <v>18</v>
      </c>
      <c r="T403" s="7" t="s">
        <v>18</v>
      </c>
      <c r="U403" s="28" t="s">
        <v>18</v>
      </c>
    </row>
    <row r="404" spans="1:21" ht="13.5" thickBot="1" x14ac:dyDescent="0.25">
      <c r="A404" s="154" t="s">
        <v>71</v>
      </c>
      <c r="B404" s="27" t="s">
        <v>178</v>
      </c>
      <c r="C404" s="25" t="s">
        <v>18</v>
      </c>
      <c r="D404" s="25" t="s">
        <v>18</v>
      </c>
      <c r="E404" s="25" t="s">
        <v>18</v>
      </c>
      <c r="F404" s="25" t="s">
        <v>18</v>
      </c>
      <c r="G404" s="25" t="s">
        <v>18</v>
      </c>
      <c r="H404" s="7">
        <f>H405+H408+H412</f>
        <v>1016</v>
      </c>
      <c r="I404" s="7">
        <f>I405+I408+I412</f>
        <v>833.5</v>
      </c>
      <c r="J404" s="7">
        <f>J405+J408+J412</f>
        <v>715</v>
      </c>
      <c r="K404" s="335">
        <f>K405+K408+K412</f>
        <v>34</v>
      </c>
      <c r="L404" s="16" t="s">
        <v>18</v>
      </c>
      <c r="M404" s="7">
        <f>M405+M408+M412</f>
        <v>3476759</v>
      </c>
      <c r="N404" s="7">
        <f t="shared" ref="N404:Q404" si="169">N405+N408+N412</f>
        <v>0</v>
      </c>
      <c r="O404" s="7">
        <f t="shared" si="169"/>
        <v>2822760.42</v>
      </c>
      <c r="P404" s="7">
        <f t="shared" si="169"/>
        <v>0</v>
      </c>
      <c r="Q404" s="7">
        <f t="shared" si="169"/>
        <v>653998.57999999996</v>
      </c>
      <c r="R404" s="7">
        <v>0</v>
      </c>
      <c r="S404" s="7" t="s">
        <v>18</v>
      </c>
      <c r="T404" s="7" t="s">
        <v>18</v>
      </c>
      <c r="U404" s="28" t="s">
        <v>18</v>
      </c>
    </row>
    <row r="405" spans="1:21" ht="13.5" thickBot="1" x14ac:dyDescent="0.25">
      <c r="A405" s="155" t="s">
        <v>279</v>
      </c>
      <c r="B405" s="27" t="s">
        <v>179</v>
      </c>
      <c r="C405" s="25" t="s">
        <v>18</v>
      </c>
      <c r="D405" s="25" t="s">
        <v>18</v>
      </c>
      <c r="E405" s="25" t="s">
        <v>18</v>
      </c>
      <c r="F405" s="25" t="s">
        <v>18</v>
      </c>
      <c r="G405" s="25" t="s">
        <v>18</v>
      </c>
      <c r="H405" s="7">
        <f>H407</f>
        <v>444.8</v>
      </c>
      <c r="I405" s="7">
        <f t="shared" ref="I405:K405" si="170">I407</f>
        <v>299.5</v>
      </c>
      <c r="J405" s="7">
        <f t="shared" si="170"/>
        <v>400</v>
      </c>
      <c r="K405" s="335">
        <f t="shared" si="170"/>
        <v>13</v>
      </c>
      <c r="L405" s="16" t="s">
        <v>18</v>
      </c>
      <c r="M405" s="7">
        <v>141562</v>
      </c>
      <c r="N405" s="7">
        <v>0</v>
      </c>
      <c r="O405" s="7">
        <v>122769.29000000001</v>
      </c>
      <c r="P405" s="7">
        <v>0</v>
      </c>
      <c r="Q405" s="7">
        <v>18792.71</v>
      </c>
      <c r="R405" s="7">
        <v>0</v>
      </c>
      <c r="S405" s="7" t="s">
        <v>18</v>
      </c>
      <c r="T405" s="7" t="s">
        <v>18</v>
      </c>
      <c r="U405" s="28" t="s">
        <v>18</v>
      </c>
    </row>
    <row r="406" spans="1:21" ht="13.5" thickBot="1" x14ac:dyDescent="0.25">
      <c r="A406" s="436" t="s">
        <v>280</v>
      </c>
      <c r="B406" s="108" t="s">
        <v>607</v>
      </c>
      <c r="C406" s="30" t="s">
        <v>40</v>
      </c>
      <c r="D406" s="30">
        <v>1985</v>
      </c>
      <c r="E406" s="30">
        <v>2007</v>
      </c>
      <c r="F406" s="30">
        <v>29.2</v>
      </c>
      <c r="G406" s="30">
        <v>2</v>
      </c>
      <c r="H406" s="32">
        <v>444.8</v>
      </c>
      <c r="I406" s="32">
        <v>299.5</v>
      </c>
      <c r="J406" s="32">
        <v>400</v>
      </c>
      <c r="K406" s="357">
        <v>13</v>
      </c>
      <c r="L406" s="114" t="s">
        <v>111</v>
      </c>
      <c r="M406" s="32">
        <v>141562</v>
      </c>
      <c r="N406" s="32"/>
      <c r="O406" s="32">
        <v>122769.29000000001</v>
      </c>
      <c r="P406" s="32">
        <v>0</v>
      </c>
      <c r="Q406" s="32">
        <v>18792.71</v>
      </c>
      <c r="R406" s="32">
        <v>0</v>
      </c>
      <c r="S406" s="32">
        <v>318.25989208633092</v>
      </c>
      <c r="T406" s="32">
        <v>318.26</v>
      </c>
      <c r="U406" s="272">
        <v>44196</v>
      </c>
    </row>
    <row r="407" spans="1:21" ht="13.5" thickBot="1" x14ac:dyDescent="0.25">
      <c r="A407" s="256"/>
      <c r="B407" s="33" t="s">
        <v>31</v>
      </c>
      <c r="C407" s="25" t="s">
        <v>18</v>
      </c>
      <c r="D407" s="25" t="s">
        <v>18</v>
      </c>
      <c r="E407" s="25" t="s">
        <v>18</v>
      </c>
      <c r="F407" s="25" t="s">
        <v>18</v>
      </c>
      <c r="G407" s="25" t="s">
        <v>18</v>
      </c>
      <c r="H407" s="115">
        <f>H406</f>
        <v>444.8</v>
      </c>
      <c r="I407" s="115">
        <f>I406</f>
        <v>299.5</v>
      </c>
      <c r="J407" s="115">
        <f>J406</f>
        <v>400</v>
      </c>
      <c r="K407" s="361">
        <f>K406</f>
        <v>13</v>
      </c>
      <c r="L407" s="16" t="s">
        <v>18</v>
      </c>
      <c r="M407" s="7">
        <f>M406</f>
        <v>141562</v>
      </c>
      <c r="N407" s="7">
        <f t="shared" ref="N407:R407" si="171">N406</f>
        <v>0</v>
      </c>
      <c r="O407" s="7">
        <f t="shared" si="171"/>
        <v>122769.29000000001</v>
      </c>
      <c r="P407" s="7">
        <f t="shared" si="171"/>
        <v>0</v>
      </c>
      <c r="Q407" s="7">
        <f t="shared" si="171"/>
        <v>18792.71</v>
      </c>
      <c r="R407" s="7">
        <f t="shared" si="171"/>
        <v>0</v>
      </c>
      <c r="S407" s="7" t="s">
        <v>18</v>
      </c>
      <c r="T407" s="7" t="s">
        <v>18</v>
      </c>
      <c r="U407" s="28" t="s">
        <v>18</v>
      </c>
    </row>
    <row r="408" spans="1:21" ht="13.5" thickBot="1" x14ac:dyDescent="0.25">
      <c r="A408" s="152" t="s">
        <v>281</v>
      </c>
      <c r="B408" s="27" t="s">
        <v>180</v>
      </c>
      <c r="C408" s="25" t="s">
        <v>18</v>
      </c>
      <c r="D408" s="25" t="s">
        <v>18</v>
      </c>
      <c r="E408" s="25" t="s">
        <v>18</v>
      </c>
      <c r="F408" s="25" t="s">
        <v>18</v>
      </c>
      <c r="G408" s="25" t="s">
        <v>18</v>
      </c>
      <c r="H408" s="82">
        <f>H411</f>
        <v>571.20000000000005</v>
      </c>
      <c r="I408" s="82">
        <f t="shared" ref="I408:K408" si="172">I411</f>
        <v>534</v>
      </c>
      <c r="J408" s="82">
        <f t="shared" si="172"/>
        <v>315</v>
      </c>
      <c r="K408" s="359">
        <f t="shared" si="172"/>
        <v>21</v>
      </c>
      <c r="L408" s="16" t="s">
        <v>18</v>
      </c>
      <c r="M408" s="7">
        <v>3335197</v>
      </c>
      <c r="N408" s="82">
        <v>0</v>
      </c>
      <c r="O408" s="82">
        <v>2699991.13</v>
      </c>
      <c r="P408" s="82">
        <v>0</v>
      </c>
      <c r="Q408" s="82">
        <v>635205.87</v>
      </c>
      <c r="R408" s="82">
        <v>0</v>
      </c>
      <c r="S408" s="7" t="s">
        <v>18</v>
      </c>
      <c r="T408" s="7" t="s">
        <v>18</v>
      </c>
      <c r="U408" s="28" t="s">
        <v>18</v>
      </c>
    </row>
    <row r="409" spans="1:21" x14ac:dyDescent="0.2">
      <c r="A409" s="424" t="s">
        <v>637</v>
      </c>
      <c r="B409" s="66" t="s">
        <v>638</v>
      </c>
      <c r="C409" s="38" t="s">
        <v>40</v>
      </c>
      <c r="D409" s="39">
        <v>1972</v>
      </c>
      <c r="E409" s="39"/>
      <c r="F409" s="38" t="s">
        <v>507</v>
      </c>
      <c r="G409" s="38">
        <v>2</v>
      </c>
      <c r="H409" s="40">
        <v>571.20000000000005</v>
      </c>
      <c r="I409" s="40">
        <v>534</v>
      </c>
      <c r="J409" s="40">
        <v>315</v>
      </c>
      <c r="K409" s="353">
        <v>21</v>
      </c>
      <c r="L409" s="8" t="s">
        <v>36</v>
      </c>
      <c r="M409" s="40">
        <v>2903364</v>
      </c>
      <c r="N409" s="40">
        <v>0</v>
      </c>
      <c r="O409" s="40">
        <v>2350403</v>
      </c>
      <c r="P409" s="40">
        <v>0</v>
      </c>
      <c r="Q409" s="40">
        <v>552961</v>
      </c>
      <c r="R409" s="40">
        <v>0</v>
      </c>
      <c r="S409" s="40">
        <f>M409/H409</f>
        <v>5082.9201680672268</v>
      </c>
      <c r="T409" s="40">
        <v>5082.92</v>
      </c>
      <c r="U409" s="186">
        <v>44196</v>
      </c>
    </row>
    <row r="410" spans="1:21" ht="13.5" thickBot="1" x14ac:dyDescent="0.25">
      <c r="A410" s="438" t="s">
        <v>637</v>
      </c>
      <c r="B410" s="58" t="s">
        <v>638</v>
      </c>
      <c r="C410" s="59" t="s">
        <v>40</v>
      </c>
      <c r="D410" s="75">
        <v>1972</v>
      </c>
      <c r="E410" s="75"/>
      <c r="F410" s="59" t="s">
        <v>507</v>
      </c>
      <c r="G410" s="59">
        <v>2</v>
      </c>
      <c r="H410" s="60">
        <v>571.20000000000005</v>
      </c>
      <c r="I410" s="60">
        <v>534</v>
      </c>
      <c r="J410" s="60">
        <v>315</v>
      </c>
      <c r="K410" s="358">
        <v>21</v>
      </c>
      <c r="L410" s="63" t="s">
        <v>34</v>
      </c>
      <c r="M410" s="32">
        <v>431833</v>
      </c>
      <c r="N410" s="60">
        <v>0</v>
      </c>
      <c r="O410" s="60">
        <v>349588.13</v>
      </c>
      <c r="P410" s="60">
        <v>0</v>
      </c>
      <c r="Q410" s="60">
        <v>82244.87</v>
      </c>
      <c r="R410" s="60">
        <v>0</v>
      </c>
      <c r="S410" s="60">
        <f>M410/H410</f>
        <v>756.01015406162458</v>
      </c>
      <c r="T410" s="60">
        <v>756.01</v>
      </c>
      <c r="U410" s="276">
        <v>44196</v>
      </c>
    </row>
    <row r="411" spans="1:21" ht="15" thickBot="1" x14ac:dyDescent="0.25">
      <c r="A411" s="153"/>
      <c r="B411" s="33" t="s">
        <v>31</v>
      </c>
      <c r="C411" s="25" t="s">
        <v>18</v>
      </c>
      <c r="D411" s="25" t="s">
        <v>18</v>
      </c>
      <c r="E411" s="25" t="s">
        <v>18</v>
      </c>
      <c r="F411" s="25" t="s">
        <v>18</v>
      </c>
      <c r="G411" s="25" t="s">
        <v>18</v>
      </c>
      <c r="H411" s="7">
        <f>H409</f>
        <v>571.20000000000005</v>
      </c>
      <c r="I411" s="7">
        <f>I409</f>
        <v>534</v>
      </c>
      <c r="J411" s="7">
        <f>J409</f>
        <v>315</v>
      </c>
      <c r="K411" s="335">
        <f>K409</f>
        <v>21</v>
      </c>
      <c r="L411" s="397" t="s">
        <v>18</v>
      </c>
      <c r="M411" s="7">
        <v>3335197</v>
      </c>
      <c r="N411" s="7">
        <v>0</v>
      </c>
      <c r="O411" s="7">
        <v>2699991.13</v>
      </c>
      <c r="P411" s="7">
        <v>0</v>
      </c>
      <c r="Q411" s="7">
        <v>635205.87</v>
      </c>
      <c r="R411" s="7">
        <v>0</v>
      </c>
      <c r="S411" s="7" t="s">
        <v>18</v>
      </c>
      <c r="T411" s="7" t="s">
        <v>18</v>
      </c>
      <c r="U411" s="28" t="s">
        <v>18</v>
      </c>
    </row>
    <row r="412" spans="1:21" ht="13.5" thickBot="1" x14ac:dyDescent="0.25">
      <c r="A412" s="152" t="s">
        <v>274</v>
      </c>
      <c r="B412" s="27" t="s">
        <v>181</v>
      </c>
      <c r="C412" s="25" t="s">
        <v>18</v>
      </c>
      <c r="D412" s="25" t="s">
        <v>18</v>
      </c>
      <c r="E412" s="25" t="s">
        <v>18</v>
      </c>
      <c r="F412" s="25" t="s">
        <v>18</v>
      </c>
      <c r="G412" s="25" t="s">
        <v>18</v>
      </c>
      <c r="H412" s="82">
        <v>0</v>
      </c>
      <c r="I412" s="82">
        <v>0</v>
      </c>
      <c r="J412" s="82"/>
      <c r="K412" s="359">
        <v>0</v>
      </c>
      <c r="L412" s="16" t="s">
        <v>18</v>
      </c>
      <c r="M412" s="7">
        <v>0</v>
      </c>
      <c r="N412" s="82">
        <v>0</v>
      </c>
      <c r="O412" s="82">
        <v>0</v>
      </c>
      <c r="P412" s="82">
        <v>0</v>
      </c>
      <c r="Q412" s="82">
        <v>0</v>
      </c>
      <c r="R412" s="82">
        <v>0</v>
      </c>
      <c r="S412" s="7" t="s">
        <v>18</v>
      </c>
      <c r="T412" s="7" t="s">
        <v>18</v>
      </c>
      <c r="U412" s="28" t="s">
        <v>18</v>
      </c>
    </row>
    <row r="413" spans="1:21" ht="13.5" thickBot="1" x14ac:dyDescent="0.25">
      <c r="A413" s="152" t="s">
        <v>73</v>
      </c>
      <c r="B413" s="27" t="s">
        <v>895</v>
      </c>
      <c r="C413" s="25" t="s">
        <v>18</v>
      </c>
      <c r="D413" s="25" t="s">
        <v>18</v>
      </c>
      <c r="E413" s="25" t="s">
        <v>18</v>
      </c>
      <c r="F413" s="25" t="s">
        <v>18</v>
      </c>
      <c r="G413" s="25" t="s">
        <v>18</v>
      </c>
      <c r="H413" s="82">
        <f>H416+H419+H424+H435+H437+H441+H444+H450+H455+H457+H460+H477+H493+H509+H514+H517+H520+H528+H533+H538+H542+H557+H567+H569+H574+H584+H596+H612+H624+H627+H641+H644+H649+H654+H656+H670+H682+H687+H692+H697+H708+H711+H727+H735+H738+H743+H755+H758+H768+H781+H785+H797+H799+H804+H807+H812+H817</f>
        <v>145227.4</v>
      </c>
      <c r="I413" s="82">
        <f t="shared" ref="I413:K413" si="173">I416+I419+I424+I435+I437+I441+I444+I450+I455+I457+I460+I477+I493+I509+I514+I517+I520+I528+I533+I538+I542+I557+I567+I569+I574+I584+I596+I612+I624+I627+I641+I644+I649+I654+I656+I670+I682+I687+I692+I697+I708+I711+I727+I735+I738+I743+I755+I758+I768+I781+I785+I797+I799+I804+I807+I812+I817</f>
        <v>134620.69999999995</v>
      </c>
      <c r="J413" s="82">
        <f t="shared" si="173"/>
        <v>32355.859999999997</v>
      </c>
      <c r="K413" s="495">
        <f t="shared" si="173"/>
        <v>7572</v>
      </c>
      <c r="L413" s="16" t="s">
        <v>18</v>
      </c>
      <c r="M413" s="7">
        <v>539650289</v>
      </c>
      <c r="N413" s="82">
        <v>0</v>
      </c>
      <c r="O413" s="82">
        <v>245012499.81999999</v>
      </c>
      <c r="P413" s="82">
        <v>0</v>
      </c>
      <c r="Q413" s="82">
        <v>294637789.18000001</v>
      </c>
      <c r="R413" s="82">
        <v>0</v>
      </c>
      <c r="S413" s="7" t="s">
        <v>18</v>
      </c>
      <c r="T413" s="7" t="s">
        <v>18</v>
      </c>
      <c r="U413" s="28" t="s">
        <v>18</v>
      </c>
    </row>
    <row r="414" spans="1:21" ht="25.5" x14ac:dyDescent="0.2">
      <c r="A414" s="463" t="s">
        <v>717</v>
      </c>
      <c r="B414" s="485" t="s">
        <v>667</v>
      </c>
      <c r="C414" s="160" t="s">
        <v>40</v>
      </c>
      <c r="D414" s="160" t="s">
        <v>420</v>
      </c>
      <c r="E414" s="160" t="s">
        <v>420</v>
      </c>
      <c r="F414" s="160" t="s">
        <v>668</v>
      </c>
      <c r="G414" s="160">
        <v>5</v>
      </c>
      <c r="H414" s="464">
        <v>3029.9</v>
      </c>
      <c r="I414" s="160">
        <v>2706.5</v>
      </c>
      <c r="J414" s="160">
        <v>687.6</v>
      </c>
      <c r="K414" s="465">
        <v>132</v>
      </c>
      <c r="L414" s="486" t="s">
        <v>462</v>
      </c>
      <c r="M414" s="111">
        <v>125983</v>
      </c>
      <c r="N414" s="111">
        <v>0</v>
      </c>
      <c r="O414" s="111">
        <v>57198.91</v>
      </c>
      <c r="P414" s="111">
        <v>0</v>
      </c>
      <c r="Q414" s="111">
        <v>68784.09</v>
      </c>
      <c r="R414" s="111">
        <v>0</v>
      </c>
      <c r="S414" s="111">
        <v>41.579920129377207</v>
      </c>
      <c r="T414" s="111">
        <v>41.58</v>
      </c>
      <c r="U414" s="181">
        <v>44196</v>
      </c>
    </row>
    <row r="415" spans="1:21" ht="25.5" x14ac:dyDescent="0.2">
      <c r="A415" s="463" t="s">
        <v>717</v>
      </c>
      <c r="B415" s="487" t="s">
        <v>667</v>
      </c>
      <c r="C415" s="56" t="s">
        <v>40</v>
      </c>
      <c r="D415" s="56" t="s">
        <v>420</v>
      </c>
      <c r="E415" s="56" t="s">
        <v>420</v>
      </c>
      <c r="F415" s="56" t="s">
        <v>668</v>
      </c>
      <c r="G415" s="56">
        <v>5</v>
      </c>
      <c r="H415" s="467">
        <v>3029.9</v>
      </c>
      <c r="I415" s="56">
        <v>2706.5</v>
      </c>
      <c r="J415" s="56">
        <v>687.6</v>
      </c>
      <c r="K415" s="468">
        <v>132</v>
      </c>
      <c r="L415" s="488" t="s">
        <v>87</v>
      </c>
      <c r="M415" s="111">
        <v>165887</v>
      </c>
      <c r="N415" s="111">
        <v>0</v>
      </c>
      <c r="O415" s="51">
        <v>75316.160000000003</v>
      </c>
      <c r="P415" s="111">
        <v>0</v>
      </c>
      <c r="Q415" s="111">
        <v>90570.84</v>
      </c>
      <c r="R415" s="111">
        <v>0</v>
      </c>
      <c r="S415" s="111">
        <v>54.749991748902602</v>
      </c>
      <c r="T415" s="51">
        <v>54.75</v>
      </c>
      <c r="U415" s="181">
        <v>44196</v>
      </c>
    </row>
    <row r="416" spans="1:21" x14ac:dyDescent="0.2">
      <c r="A416" s="466"/>
      <c r="B416" s="470" t="s">
        <v>31</v>
      </c>
      <c r="C416" s="413" t="s">
        <v>18</v>
      </c>
      <c r="D416" s="413" t="s">
        <v>18</v>
      </c>
      <c r="E416" s="413" t="s">
        <v>18</v>
      </c>
      <c r="F416" s="413" t="s">
        <v>18</v>
      </c>
      <c r="G416" s="413" t="s">
        <v>18</v>
      </c>
      <c r="H416" s="471">
        <f>H415</f>
        <v>3029.9</v>
      </c>
      <c r="I416" s="471">
        <f>I415</f>
        <v>2706.5</v>
      </c>
      <c r="J416" s="471">
        <f>J415</f>
        <v>687.6</v>
      </c>
      <c r="K416" s="472">
        <f>K415</f>
        <v>132</v>
      </c>
      <c r="L416" s="413" t="s">
        <v>18</v>
      </c>
      <c r="M416" s="473">
        <v>291870</v>
      </c>
      <c r="N416" s="473">
        <v>0</v>
      </c>
      <c r="O416" s="473">
        <v>132515.07</v>
      </c>
      <c r="P416" s="473">
        <v>0</v>
      </c>
      <c r="Q416" s="473">
        <v>159354.93</v>
      </c>
      <c r="R416" s="473">
        <v>0</v>
      </c>
      <c r="S416" s="474" t="s">
        <v>18</v>
      </c>
      <c r="T416" s="474" t="s">
        <v>18</v>
      </c>
      <c r="U416" s="543" t="s">
        <v>18</v>
      </c>
    </row>
    <row r="417" spans="1:21" ht="25.5" x14ac:dyDescent="0.2">
      <c r="A417" s="466" t="s">
        <v>718</v>
      </c>
      <c r="B417" s="487" t="s">
        <v>669</v>
      </c>
      <c r="C417" s="56" t="s">
        <v>40</v>
      </c>
      <c r="D417" s="56" t="s">
        <v>670</v>
      </c>
      <c r="E417" s="56" t="s">
        <v>670</v>
      </c>
      <c r="F417" s="56" t="s">
        <v>668</v>
      </c>
      <c r="G417" s="56">
        <v>5</v>
      </c>
      <c r="H417" s="57">
        <v>6409.4</v>
      </c>
      <c r="I417" s="56">
        <v>5782.1</v>
      </c>
      <c r="J417" s="56">
        <v>687.6</v>
      </c>
      <c r="K417" s="468">
        <v>357</v>
      </c>
      <c r="L417" s="488" t="s">
        <v>48</v>
      </c>
      <c r="M417" s="111">
        <v>3836475</v>
      </c>
      <c r="N417" s="111">
        <v>0</v>
      </c>
      <c r="O417" s="51">
        <v>1741839.76</v>
      </c>
      <c r="P417" s="111">
        <v>0</v>
      </c>
      <c r="Q417" s="111">
        <v>2094635.24</v>
      </c>
      <c r="R417" s="111">
        <v>0</v>
      </c>
      <c r="S417" s="111">
        <v>598.57006896121322</v>
      </c>
      <c r="T417" s="51">
        <v>598.57000000000005</v>
      </c>
      <c r="U417" s="181">
        <v>44196</v>
      </c>
    </row>
    <row r="418" spans="1:21" ht="26.25" thickBot="1" x14ac:dyDescent="0.25">
      <c r="A418" s="496" t="s">
        <v>718</v>
      </c>
      <c r="B418" s="497" t="s">
        <v>669</v>
      </c>
      <c r="C418" s="182" t="s">
        <v>40</v>
      </c>
      <c r="D418" s="182" t="s">
        <v>670</v>
      </c>
      <c r="E418" s="182" t="s">
        <v>670</v>
      </c>
      <c r="F418" s="182" t="s">
        <v>668</v>
      </c>
      <c r="G418" s="182">
        <v>5</v>
      </c>
      <c r="H418" s="183">
        <v>6409.4</v>
      </c>
      <c r="I418" s="182">
        <v>5782.1</v>
      </c>
      <c r="J418" s="182">
        <v>687.6</v>
      </c>
      <c r="K418" s="498">
        <v>357</v>
      </c>
      <c r="L418" s="499" t="s">
        <v>36</v>
      </c>
      <c r="M418" s="113">
        <v>12543132</v>
      </c>
      <c r="N418" s="113">
        <v>0</v>
      </c>
      <c r="O418" s="151">
        <v>5694843.8499999996</v>
      </c>
      <c r="P418" s="113">
        <v>0</v>
      </c>
      <c r="Q418" s="113">
        <v>6848288.1500000004</v>
      </c>
      <c r="R418" s="113">
        <v>0</v>
      </c>
      <c r="S418" s="113">
        <v>1956.9900458701284</v>
      </c>
      <c r="T418" s="151">
        <v>1956.99</v>
      </c>
      <c r="U418" s="420">
        <v>44196</v>
      </c>
    </row>
    <row r="419" spans="1:21" ht="13.5" thickBot="1" x14ac:dyDescent="0.25">
      <c r="A419" s="500"/>
      <c r="B419" s="501" t="s">
        <v>31</v>
      </c>
      <c r="C419" s="132" t="s">
        <v>18</v>
      </c>
      <c r="D419" s="132" t="s">
        <v>18</v>
      </c>
      <c r="E419" s="132" t="s">
        <v>18</v>
      </c>
      <c r="F419" s="132" t="s">
        <v>18</v>
      </c>
      <c r="G419" s="132" t="s">
        <v>18</v>
      </c>
      <c r="H419" s="502">
        <f>H418</f>
        <v>6409.4</v>
      </c>
      <c r="I419" s="502">
        <f>I418</f>
        <v>5782.1</v>
      </c>
      <c r="J419" s="502">
        <f>J418</f>
        <v>687.6</v>
      </c>
      <c r="K419" s="503">
        <f>K418</f>
        <v>357</v>
      </c>
      <c r="L419" s="132" t="s">
        <v>18</v>
      </c>
      <c r="M419" s="133">
        <v>16379607</v>
      </c>
      <c r="N419" s="133">
        <v>0</v>
      </c>
      <c r="O419" s="133">
        <v>7436683.6099999994</v>
      </c>
      <c r="P419" s="133">
        <v>0</v>
      </c>
      <c r="Q419" s="133">
        <v>8942923.3900000006</v>
      </c>
      <c r="R419" s="133">
        <v>0</v>
      </c>
      <c r="S419" s="133" t="s">
        <v>18</v>
      </c>
      <c r="T419" s="133" t="s">
        <v>18</v>
      </c>
      <c r="U419" s="504" t="s">
        <v>18</v>
      </c>
    </row>
    <row r="420" spans="1:21" ht="25.5" x14ac:dyDescent="0.2">
      <c r="A420" s="463" t="s">
        <v>719</v>
      </c>
      <c r="B420" s="485" t="s">
        <v>671</v>
      </c>
      <c r="C420" s="160" t="s">
        <v>40</v>
      </c>
      <c r="D420" s="160" t="s">
        <v>672</v>
      </c>
      <c r="E420" s="160" t="s">
        <v>672</v>
      </c>
      <c r="F420" s="160" t="s">
        <v>668</v>
      </c>
      <c r="G420" s="160">
        <v>5</v>
      </c>
      <c r="H420" s="464">
        <v>6395.3</v>
      </c>
      <c r="I420" s="160">
        <v>5711.2</v>
      </c>
      <c r="J420" s="160"/>
      <c r="K420" s="465">
        <v>342</v>
      </c>
      <c r="L420" s="486" t="s">
        <v>462</v>
      </c>
      <c r="M420" s="111">
        <v>265917</v>
      </c>
      <c r="N420" s="111">
        <v>0</v>
      </c>
      <c r="O420" s="111">
        <v>120731.87</v>
      </c>
      <c r="P420" s="111">
        <v>0</v>
      </c>
      <c r="Q420" s="111">
        <v>145185.13</v>
      </c>
      <c r="R420" s="111">
        <v>0</v>
      </c>
      <c r="S420" s="111">
        <v>41.580066611417756</v>
      </c>
      <c r="T420" s="111">
        <v>41.58</v>
      </c>
      <c r="U420" s="181">
        <v>44196</v>
      </c>
    </row>
    <row r="421" spans="1:21" ht="25.5" x14ac:dyDescent="0.2">
      <c r="A421" s="466" t="s">
        <v>719</v>
      </c>
      <c r="B421" s="487" t="s">
        <v>671</v>
      </c>
      <c r="C421" s="56" t="s">
        <v>40</v>
      </c>
      <c r="D421" s="56" t="s">
        <v>672</v>
      </c>
      <c r="E421" s="56" t="s">
        <v>672</v>
      </c>
      <c r="F421" s="56" t="s">
        <v>668</v>
      </c>
      <c r="G421" s="56">
        <v>5</v>
      </c>
      <c r="H421" s="467">
        <v>6395.3</v>
      </c>
      <c r="I421" s="56">
        <v>5711.2</v>
      </c>
      <c r="J421" s="56"/>
      <c r="K421" s="468">
        <v>342</v>
      </c>
      <c r="L421" s="488" t="s">
        <v>87</v>
      </c>
      <c r="M421" s="111">
        <v>350143</v>
      </c>
      <c r="N421" s="111">
        <v>0</v>
      </c>
      <c r="O421" s="51">
        <v>158972.23000000001</v>
      </c>
      <c r="P421" s="111">
        <v>0</v>
      </c>
      <c r="Q421" s="111">
        <v>191170.77</v>
      </c>
      <c r="R421" s="111">
        <v>0</v>
      </c>
      <c r="S421" s="111">
        <v>54.750050818569889</v>
      </c>
      <c r="T421" s="51">
        <v>54.75</v>
      </c>
      <c r="U421" s="181">
        <v>44196</v>
      </c>
    </row>
    <row r="422" spans="1:21" ht="25.5" x14ac:dyDescent="0.2">
      <c r="A422" s="466" t="s">
        <v>719</v>
      </c>
      <c r="B422" s="487" t="s">
        <v>671</v>
      </c>
      <c r="C422" s="56" t="s">
        <v>40</v>
      </c>
      <c r="D422" s="56" t="s">
        <v>672</v>
      </c>
      <c r="E422" s="56" t="s">
        <v>672</v>
      </c>
      <c r="F422" s="56" t="s">
        <v>668</v>
      </c>
      <c r="G422" s="56">
        <v>5</v>
      </c>
      <c r="H422" s="57">
        <v>6395.3</v>
      </c>
      <c r="I422" s="56">
        <v>5711.2</v>
      </c>
      <c r="J422" s="56"/>
      <c r="K422" s="468">
        <v>342</v>
      </c>
      <c r="L422" s="488" t="s">
        <v>48</v>
      </c>
      <c r="M422" s="111">
        <v>3828035</v>
      </c>
      <c r="N422" s="111">
        <v>0</v>
      </c>
      <c r="O422" s="51">
        <v>1738007.82</v>
      </c>
      <c r="P422" s="111">
        <v>0</v>
      </c>
      <c r="Q422" s="111">
        <v>2090027.18</v>
      </c>
      <c r="R422" s="111">
        <v>0</v>
      </c>
      <c r="S422" s="111">
        <v>598.57004362578766</v>
      </c>
      <c r="T422" s="51">
        <v>598.57000000000005</v>
      </c>
      <c r="U422" s="181">
        <v>44196</v>
      </c>
    </row>
    <row r="423" spans="1:21" ht="26.25" thickBot="1" x14ac:dyDescent="0.25">
      <c r="A423" s="496" t="s">
        <v>719</v>
      </c>
      <c r="B423" s="497" t="s">
        <v>671</v>
      </c>
      <c r="C423" s="182" t="s">
        <v>40</v>
      </c>
      <c r="D423" s="182" t="s">
        <v>672</v>
      </c>
      <c r="E423" s="182" t="s">
        <v>672</v>
      </c>
      <c r="F423" s="182" t="s">
        <v>668</v>
      </c>
      <c r="G423" s="182">
        <v>5</v>
      </c>
      <c r="H423" s="183">
        <v>6395.3</v>
      </c>
      <c r="I423" s="182">
        <v>5711.2</v>
      </c>
      <c r="J423" s="182"/>
      <c r="K423" s="498">
        <v>342</v>
      </c>
      <c r="L423" s="499" t="s">
        <v>36</v>
      </c>
      <c r="M423" s="113">
        <v>12515538</v>
      </c>
      <c r="N423" s="113">
        <v>0</v>
      </c>
      <c r="O423" s="151">
        <v>5682315.5899999999</v>
      </c>
      <c r="P423" s="113">
        <v>0</v>
      </c>
      <c r="Q423" s="113">
        <v>6833222.4100000001</v>
      </c>
      <c r="R423" s="113">
        <v>0</v>
      </c>
      <c r="S423" s="113">
        <v>1956.98997701437</v>
      </c>
      <c r="T423" s="151">
        <v>1956.99</v>
      </c>
      <c r="U423" s="420">
        <v>44196</v>
      </c>
    </row>
    <row r="424" spans="1:21" ht="13.5" thickBot="1" x14ac:dyDescent="0.25">
      <c r="A424" s="500"/>
      <c r="B424" s="501" t="s">
        <v>31</v>
      </c>
      <c r="C424" s="132" t="s">
        <v>18</v>
      </c>
      <c r="D424" s="132" t="s">
        <v>18</v>
      </c>
      <c r="E424" s="132" t="s">
        <v>18</v>
      </c>
      <c r="F424" s="132" t="s">
        <v>18</v>
      </c>
      <c r="G424" s="132" t="s">
        <v>18</v>
      </c>
      <c r="H424" s="502">
        <f>H423</f>
        <v>6395.3</v>
      </c>
      <c r="I424" s="502">
        <f>I423</f>
        <v>5711.2</v>
      </c>
      <c r="J424" s="502">
        <f>J423</f>
        <v>0</v>
      </c>
      <c r="K424" s="503">
        <f>K423</f>
        <v>342</v>
      </c>
      <c r="L424" s="132" t="s">
        <v>18</v>
      </c>
      <c r="M424" s="133">
        <v>16959633</v>
      </c>
      <c r="N424" s="133">
        <v>0</v>
      </c>
      <c r="O424" s="133">
        <v>7700027.5099999998</v>
      </c>
      <c r="P424" s="133">
        <v>0</v>
      </c>
      <c r="Q424" s="133">
        <v>9259605.4900000002</v>
      </c>
      <c r="R424" s="133">
        <v>0</v>
      </c>
      <c r="S424" s="133" t="s">
        <v>18</v>
      </c>
      <c r="T424" s="133" t="s">
        <v>18</v>
      </c>
      <c r="U424" s="504" t="s">
        <v>18</v>
      </c>
    </row>
    <row r="425" spans="1:21" x14ac:dyDescent="0.2">
      <c r="A425" s="463" t="s">
        <v>720</v>
      </c>
      <c r="B425" s="485" t="s">
        <v>673</v>
      </c>
      <c r="C425" s="160" t="s">
        <v>40</v>
      </c>
      <c r="D425" s="160">
        <v>1950</v>
      </c>
      <c r="E425" s="160" t="s">
        <v>674</v>
      </c>
      <c r="F425" s="187" t="s">
        <v>675</v>
      </c>
      <c r="G425" s="160">
        <v>2</v>
      </c>
      <c r="H425" s="505">
        <v>1152.7</v>
      </c>
      <c r="I425" s="160">
        <v>1063.0999999999999</v>
      </c>
      <c r="J425" s="160">
        <v>665.76</v>
      </c>
      <c r="K425" s="465">
        <v>32</v>
      </c>
      <c r="L425" s="486" t="s">
        <v>37</v>
      </c>
      <c r="M425" s="111">
        <v>205065</v>
      </c>
      <c r="N425" s="111">
        <v>0</v>
      </c>
      <c r="O425" s="111">
        <v>93103.79</v>
      </c>
      <c r="P425" s="111">
        <v>0</v>
      </c>
      <c r="Q425" s="111">
        <v>111961.21</v>
      </c>
      <c r="R425" s="111">
        <v>0</v>
      </c>
      <c r="S425" s="111">
        <v>177.89971371562419</v>
      </c>
      <c r="T425" s="111">
        <v>177.9</v>
      </c>
      <c r="U425" s="181">
        <v>44196</v>
      </c>
    </row>
    <row r="426" spans="1:21" x14ac:dyDescent="0.2">
      <c r="A426" s="466" t="s">
        <v>720</v>
      </c>
      <c r="B426" s="487" t="s">
        <v>673</v>
      </c>
      <c r="C426" s="56" t="s">
        <v>40</v>
      </c>
      <c r="D426" s="56">
        <v>1950</v>
      </c>
      <c r="E426" s="56" t="s">
        <v>674</v>
      </c>
      <c r="F426" s="195" t="s">
        <v>675</v>
      </c>
      <c r="G426" s="56">
        <v>2</v>
      </c>
      <c r="H426" s="475">
        <v>1152.7</v>
      </c>
      <c r="I426" s="56">
        <v>1063.0999999999999</v>
      </c>
      <c r="J426" s="56">
        <v>665.76</v>
      </c>
      <c r="K426" s="468">
        <v>32</v>
      </c>
      <c r="L426" s="488" t="s">
        <v>87</v>
      </c>
      <c r="M426" s="111">
        <v>270008</v>
      </c>
      <c r="N426" s="111">
        <v>0</v>
      </c>
      <c r="O426" s="51">
        <v>122589.26999999999</v>
      </c>
      <c r="P426" s="111">
        <v>0</v>
      </c>
      <c r="Q426" s="111">
        <v>147418.73000000001</v>
      </c>
      <c r="R426" s="111">
        <v>0</v>
      </c>
      <c r="S426" s="111">
        <v>234.23961134727162</v>
      </c>
      <c r="T426" s="51">
        <v>234.24</v>
      </c>
      <c r="U426" s="181">
        <v>44196</v>
      </c>
    </row>
    <row r="427" spans="1:21" x14ac:dyDescent="0.2">
      <c r="A427" s="466" t="s">
        <v>720</v>
      </c>
      <c r="B427" s="487" t="s">
        <v>673</v>
      </c>
      <c r="C427" s="56" t="s">
        <v>40</v>
      </c>
      <c r="D427" s="56">
        <v>1950</v>
      </c>
      <c r="E427" s="56" t="s">
        <v>674</v>
      </c>
      <c r="F427" s="195" t="s">
        <v>675</v>
      </c>
      <c r="G427" s="56">
        <v>2</v>
      </c>
      <c r="H427" s="475">
        <v>1152.7</v>
      </c>
      <c r="I427" s="56">
        <v>1063.0999999999999</v>
      </c>
      <c r="J427" s="56">
        <v>665.76</v>
      </c>
      <c r="K427" s="468">
        <v>32</v>
      </c>
      <c r="L427" s="488" t="s">
        <v>94</v>
      </c>
      <c r="M427" s="111">
        <v>205065</v>
      </c>
      <c r="N427" s="111">
        <v>0</v>
      </c>
      <c r="O427" s="51">
        <v>93103.79</v>
      </c>
      <c r="P427" s="111">
        <v>0</v>
      </c>
      <c r="Q427" s="111">
        <v>111961.21</v>
      </c>
      <c r="R427" s="111">
        <v>0</v>
      </c>
      <c r="S427" s="111">
        <v>177.89971371562419</v>
      </c>
      <c r="T427" s="51">
        <v>177.9</v>
      </c>
      <c r="U427" s="181">
        <v>44196</v>
      </c>
    </row>
    <row r="428" spans="1:21" x14ac:dyDescent="0.2">
      <c r="A428" s="466" t="s">
        <v>720</v>
      </c>
      <c r="B428" s="487" t="s">
        <v>673</v>
      </c>
      <c r="C428" s="56" t="s">
        <v>40</v>
      </c>
      <c r="D428" s="56">
        <v>1950</v>
      </c>
      <c r="E428" s="56" t="s">
        <v>674</v>
      </c>
      <c r="F428" s="195" t="s">
        <v>675</v>
      </c>
      <c r="G428" s="56">
        <v>2</v>
      </c>
      <c r="H428" s="56">
        <v>1152.7</v>
      </c>
      <c r="I428" s="56">
        <v>1063.0999999999999</v>
      </c>
      <c r="J428" s="56">
        <v>665.76</v>
      </c>
      <c r="K428" s="468">
        <v>32</v>
      </c>
      <c r="L428" s="488" t="s">
        <v>93</v>
      </c>
      <c r="M428" s="111">
        <v>348611</v>
      </c>
      <c r="N428" s="111">
        <v>0</v>
      </c>
      <c r="O428" s="51">
        <v>158276.67000000001</v>
      </c>
      <c r="P428" s="111">
        <v>0</v>
      </c>
      <c r="Q428" s="111">
        <v>190334.33</v>
      </c>
      <c r="R428" s="111">
        <v>0</v>
      </c>
      <c r="S428" s="111">
        <v>302.42994708076691</v>
      </c>
      <c r="T428" s="51">
        <v>302.43</v>
      </c>
      <c r="U428" s="181">
        <v>44196</v>
      </c>
    </row>
    <row r="429" spans="1:21" x14ac:dyDescent="0.2">
      <c r="A429" s="466" t="s">
        <v>720</v>
      </c>
      <c r="B429" s="487" t="s">
        <v>673</v>
      </c>
      <c r="C429" s="56" t="s">
        <v>40</v>
      </c>
      <c r="D429" s="56">
        <v>1950</v>
      </c>
      <c r="E429" s="56" t="s">
        <v>674</v>
      </c>
      <c r="F429" s="195" t="s">
        <v>675</v>
      </c>
      <c r="G429" s="56">
        <v>2</v>
      </c>
      <c r="H429" s="57">
        <v>1152.7</v>
      </c>
      <c r="I429" s="56">
        <v>1063.0999999999999</v>
      </c>
      <c r="J429" s="56">
        <v>665.76</v>
      </c>
      <c r="K429" s="468">
        <v>32</v>
      </c>
      <c r="L429" s="488" t="s">
        <v>49</v>
      </c>
      <c r="M429" s="111">
        <v>7207618</v>
      </c>
      <c r="N429" s="111">
        <v>0</v>
      </c>
      <c r="O429" s="51">
        <v>3272409.08</v>
      </c>
      <c r="P429" s="111">
        <v>0</v>
      </c>
      <c r="Q429" s="111">
        <v>3935208.92</v>
      </c>
      <c r="R429" s="111">
        <v>0</v>
      </c>
      <c r="S429" s="51">
        <v>10826.150564768084</v>
      </c>
      <c r="T429" s="51">
        <v>10826.15</v>
      </c>
      <c r="U429" s="181">
        <v>44196</v>
      </c>
    </row>
    <row r="430" spans="1:21" x14ac:dyDescent="0.2">
      <c r="A430" s="466" t="s">
        <v>720</v>
      </c>
      <c r="B430" s="487" t="s">
        <v>673</v>
      </c>
      <c r="C430" s="56" t="s">
        <v>40</v>
      </c>
      <c r="D430" s="56">
        <v>1950</v>
      </c>
      <c r="E430" s="56" t="s">
        <v>674</v>
      </c>
      <c r="F430" s="195" t="s">
        <v>675</v>
      </c>
      <c r="G430" s="56">
        <v>2</v>
      </c>
      <c r="H430" s="57">
        <v>1152.7</v>
      </c>
      <c r="I430" s="56">
        <v>1063.0999999999999</v>
      </c>
      <c r="J430" s="56">
        <v>665.76</v>
      </c>
      <c r="K430" s="468">
        <v>32</v>
      </c>
      <c r="L430" s="488" t="s">
        <v>36</v>
      </c>
      <c r="M430" s="111">
        <v>6110405</v>
      </c>
      <c r="N430" s="111">
        <v>0</v>
      </c>
      <c r="O430" s="51">
        <v>2774251.46</v>
      </c>
      <c r="P430" s="111">
        <v>0</v>
      </c>
      <c r="Q430" s="111">
        <v>3336153.54</v>
      </c>
      <c r="R430" s="111">
        <v>0</v>
      </c>
      <c r="S430" s="111">
        <v>5300.9499436106535</v>
      </c>
      <c r="T430" s="51">
        <v>5300.95</v>
      </c>
      <c r="U430" s="181">
        <v>44196</v>
      </c>
    </row>
    <row r="431" spans="1:21" x14ac:dyDescent="0.2">
      <c r="A431" s="466" t="s">
        <v>720</v>
      </c>
      <c r="B431" s="487" t="s">
        <v>673</v>
      </c>
      <c r="C431" s="56" t="s">
        <v>40</v>
      </c>
      <c r="D431" s="56">
        <v>1950</v>
      </c>
      <c r="E431" s="56" t="s">
        <v>674</v>
      </c>
      <c r="F431" s="195" t="s">
        <v>675</v>
      </c>
      <c r="G431" s="56">
        <v>2</v>
      </c>
      <c r="H431" s="57">
        <v>1152.7</v>
      </c>
      <c r="I431" s="56">
        <v>1063.0999999999999</v>
      </c>
      <c r="J431" s="56">
        <v>665.76</v>
      </c>
      <c r="K431" s="468">
        <v>32</v>
      </c>
      <c r="L431" s="488" t="s">
        <v>34</v>
      </c>
      <c r="M431" s="111">
        <v>767283</v>
      </c>
      <c r="N431" s="111">
        <v>0</v>
      </c>
      <c r="O431" s="51">
        <v>348362.5</v>
      </c>
      <c r="P431" s="111">
        <v>0</v>
      </c>
      <c r="Q431" s="111">
        <v>418920.5</v>
      </c>
      <c r="R431" s="111">
        <v>0</v>
      </c>
      <c r="S431" s="111">
        <v>665.63980220352209</v>
      </c>
      <c r="T431" s="51">
        <v>665.64</v>
      </c>
      <c r="U431" s="181">
        <v>44196</v>
      </c>
    </row>
    <row r="432" spans="1:21" ht="25.5" x14ac:dyDescent="0.2">
      <c r="A432" s="466" t="s">
        <v>720</v>
      </c>
      <c r="B432" s="487" t="s">
        <v>673</v>
      </c>
      <c r="C432" s="56" t="s">
        <v>40</v>
      </c>
      <c r="D432" s="56">
        <v>1950</v>
      </c>
      <c r="E432" s="56" t="s">
        <v>674</v>
      </c>
      <c r="F432" s="195" t="s">
        <v>675</v>
      </c>
      <c r="G432" s="56">
        <v>2</v>
      </c>
      <c r="H432" s="475">
        <v>1152.7</v>
      </c>
      <c r="I432" s="56">
        <v>1063.0999999999999</v>
      </c>
      <c r="J432" s="56">
        <v>665.76</v>
      </c>
      <c r="K432" s="468">
        <v>32</v>
      </c>
      <c r="L432" s="488" t="s">
        <v>96</v>
      </c>
      <c r="M432" s="111">
        <v>273420</v>
      </c>
      <c r="N432" s="111">
        <v>0</v>
      </c>
      <c r="O432" s="51">
        <v>124138.39000000001</v>
      </c>
      <c r="P432" s="111">
        <v>0</v>
      </c>
      <c r="Q432" s="111">
        <v>149281.60999999999</v>
      </c>
      <c r="R432" s="111">
        <v>0</v>
      </c>
      <c r="S432" s="111">
        <v>237.19961828749891</v>
      </c>
      <c r="T432" s="51">
        <v>237.2</v>
      </c>
      <c r="U432" s="181">
        <v>44196</v>
      </c>
    </row>
    <row r="433" spans="1:21" x14ac:dyDescent="0.2">
      <c r="A433" s="466" t="s">
        <v>720</v>
      </c>
      <c r="B433" s="487" t="s">
        <v>673</v>
      </c>
      <c r="C433" s="56" t="s">
        <v>40</v>
      </c>
      <c r="D433" s="56">
        <v>1950</v>
      </c>
      <c r="E433" s="56" t="s">
        <v>674</v>
      </c>
      <c r="F433" s="195" t="s">
        <v>675</v>
      </c>
      <c r="G433" s="56">
        <v>2</v>
      </c>
      <c r="H433" s="57">
        <v>1152.7</v>
      </c>
      <c r="I433" s="56">
        <v>1063.0999999999999</v>
      </c>
      <c r="J433" s="56">
        <v>665.76</v>
      </c>
      <c r="K433" s="468">
        <v>32</v>
      </c>
      <c r="L433" s="488" t="s">
        <v>95</v>
      </c>
      <c r="M433" s="111">
        <v>1326815</v>
      </c>
      <c r="N433" s="111">
        <v>0</v>
      </c>
      <c r="O433" s="51">
        <v>602401.72</v>
      </c>
      <c r="P433" s="111">
        <v>0</v>
      </c>
      <c r="Q433" s="111">
        <v>724413.28</v>
      </c>
      <c r="R433" s="111">
        <v>0</v>
      </c>
      <c r="S433" s="111">
        <v>1151.049709377982</v>
      </c>
      <c r="T433" s="51">
        <v>1151.05</v>
      </c>
      <c r="U433" s="181">
        <v>44196</v>
      </c>
    </row>
    <row r="434" spans="1:21" ht="13.5" thickBot="1" x14ac:dyDescent="0.25">
      <c r="A434" s="496" t="s">
        <v>720</v>
      </c>
      <c r="B434" s="497" t="s">
        <v>673</v>
      </c>
      <c r="C434" s="182" t="s">
        <v>40</v>
      </c>
      <c r="D434" s="182">
        <v>1950</v>
      </c>
      <c r="E434" s="182" t="s">
        <v>674</v>
      </c>
      <c r="F434" s="188" t="s">
        <v>675</v>
      </c>
      <c r="G434" s="182">
        <v>2</v>
      </c>
      <c r="H434" s="506">
        <v>1152.7</v>
      </c>
      <c r="I434" s="182">
        <v>1063.0999999999999</v>
      </c>
      <c r="J434" s="182">
        <v>665.76</v>
      </c>
      <c r="K434" s="498">
        <v>32</v>
      </c>
      <c r="L434" s="499" t="s">
        <v>111</v>
      </c>
      <c r="M434" s="113">
        <v>410131</v>
      </c>
      <c r="N434" s="113">
        <v>0</v>
      </c>
      <c r="O434" s="151">
        <v>186208.04</v>
      </c>
      <c r="P434" s="113">
        <v>0</v>
      </c>
      <c r="Q434" s="113">
        <v>223922.96</v>
      </c>
      <c r="R434" s="113">
        <v>0</v>
      </c>
      <c r="S434" s="113">
        <v>355.80029495965994</v>
      </c>
      <c r="T434" s="151">
        <v>355.8</v>
      </c>
      <c r="U434" s="420">
        <v>44196</v>
      </c>
    </row>
    <row r="435" spans="1:21" ht="13.5" thickBot="1" x14ac:dyDescent="0.25">
      <c r="A435" s="500"/>
      <c r="B435" s="501" t="s">
        <v>31</v>
      </c>
      <c r="C435" s="132" t="s">
        <v>18</v>
      </c>
      <c r="D435" s="132" t="s">
        <v>18</v>
      </c>
      <c r="E435" s="132" t="s">
        <v>18</v>
      </c>
      <c r="F435" s="132" t="s">
        <v>18</v>
      </c>
      <c r="G435" s="132" t="s">
        <v>18</v>
      </c>
      <c r="H435" s="502">
        <f>H434</f>
        <v>1152.7</v>
      </c>
      <c r="I435" s="502">
        <f>I434</f>
        <v>1063.0999999999999</v>
      </c>
      <c r="J435" s="502">
        <f>J434</f>
        <v>665.76</v>
      </c>
      <c r="K435" s="503">
        <f>K434</f>
        <v>32</v>
      </c>
      <c r="L435" s="132" t="s">
        <v>18</v>
      </c>
      <c r="M435" s="133">
        <v>17124421</v>
      </c>
      <c r="N435" s="133">
        <v>0</v>
      </c>
      <c r="O435" s="133">
        <v>7774844.71</v>
      </c>
      <c r="P435" s="133">
        <v>0</v>
      </c>
      <c r="Q435" s="133">
        <v>9349576.290000001</v>
      </c>
      <c r="R435" s="133">
        <v>0</v>
      </c>
      <c r="S435" s="133" t="s">
        <v>18</v>
      </c>
      <c r="T435" s="133" t="s">
        <v>18</v>
      </c>
      <c r="U435" s="504" t="s">
        <v>18</v>
      </c>
    </row>
    <row r="436" spans="1:21" ht="26.25" thickBot="1" x14ac:dyDescent="0.25">
      <c r="A436" s="490" t="s">
        <v>721</v>
      </c>
      <c r="B436" s="491" t="s">
        <v>902</v>
      </c>
      <c r="C436" s="163" t="s">
        <v>40</v>
      </c>
      <c r="D436" s="163" t="s">
        <v>676</v>
      </c>
      <c r="E436" s="163" t="s">
        <v>676</v>
      </c>
      <c r="F436" s="163" t="s">
        <v>677</v>
      </c>
      <c r="G436" s="163">
        <v>4</v>
      </c>
      <c r="H436" s="492">
        <v>2832.8</v>
      </c>
      <c r="I436" s="163">
        <v>2670.5</v>
      </c>
      <c r="J436" s="163"/>
      <c r="K436" s="493">
        <v>129</v>
      </c>
      <c r="L436" s="494" t="s">
        <v>111</v>
      </c>
      <c r="M436" s="113">
        <v>309200</v>
      </c>
      <c r="N436" s="113">
        <v>0</v>
      </c>
      <c r="O436" s="113">
        <v>140383.26</v>
      </c>
      <c r="P436" s="113">
        <v>0</v>
      </c>
      <c r="Q436" s="113">
        <v>168816.74</v>
      </c>
      <c r="R436" s="113">
        <v>0</v>
      </c>
      <c r="S436" s="113">
        <v>109.149957639085</v>
      </c>
      <c r="T436" s="113">
        <v>109.15</v>
      </c>
      <c r="U436" s="420">
        <v>44196</v>
      </c>
    </row>
    <row r="437" spans="1:21" ht="13.5" thickBot="1" x14ac:dyDescent="0.25">
      <c r="A437" s="500"/>
      <c r="B437" s="501" t="s">
        <v>31</v>
      </c>
      <c r="C437" s="132" t="s">
        <v>18</v>
      </c>
      <c r="D437" s="132" t="s">
        <v>18</v>
      </c>
      <c r="E437" s="132" t="s">
        <v>18</v>
      </c>
      <c r="F437" s="132" t="s">
        <v>18</v>
      </c>
      <c r="G437" s="132" t="s">
        <v>18</v>
      </c>
      <c r="H437" s="502">
        <f>H436</f>
        <v>2832.8</v>
      </c>
      <c r="I437" s="502">
        <f>I436</f>
        <v>2670.5</v>
      </c>
      <c r="J437" s="502">
        <f>J436</f>
        <v>0</v>
      </c>
      <c r="K437" s="503">
        <f>K436</f>
        <v>129</v>
      </c>
      <c r="L437" s="132" t="s">
        <v>18</v>
      </c>
      <c r="M437" s="133">
        <v>309200</v>
      </c>
      <c r="N437" s="133">
        <v>0</v>
      </c>
      <c r="O437" s="133">
        <v>140383.26</v>
      </c>
      <c r="P437" s="133">
        <v>0</v>
      </c>
      <c r="Q437" s="133">
        <v>168816.74</v>
      </c>
      <c r="R437" s="133">
        <v>0</v>
      </c>
      <c r="S437" s="133" t="s">
        <v>18</v>
      </c>
      <c r="T437" s="133" t="s">
        <v>18</v>
      </c>
      <c r="U437" s="504" t="s">
        <v>18</v>
      </c>
    </row>
    <row r="438" spans="1:21" ht="25.5" x14ac:dyDescent="0.2">
      <c r="A438" s="463" t="s">
        <v>722</v>
      </c>
      <c r="B438" s="485" t="s">
        <v>903</v>
      </c>
      <c r="C438" s="160" t="s">
        <v>40</v>
      </c>
      <c r="D438" s="160" t="s">
        <v>676</v>
      </c>
      <c r="E438" s="160" t="s">
        <v>676</v>
      </c>
      <c r="F438" s="160" t="s">
        <v>677</v>
      </c>
      <c r="G438" s="160">
        <v>4</v>
      </c>
      <c r="H438" s="464">
        <v>3597.1</v>
      </c>
      <c r="I438" s="160">
        <v>3322.1</v>
      </c>
      <c r="J438" s="160">
        <v>678</v>
      </c>
      <c r="K438" s="465">
        <v>234</v>
      </c>
      <c r="L438" s="486" t="s">
        <v>462</v>
      </c>
      <c r="M438" s="111">
        <v>196330</v>
      </c>
      <c r="N438" s="111">
        <v>0</v>
      </c>
      <c r="O438" s="111">
        <v>89137.919999999998</v>
      </c>
      <c r="P438" s="111">
        <v>0</v>
      </c>
      <c r="Q438" s="111">
        <v>107192.08</v>
      </c>
      <c r="R438" s="111">
        <v>0</v>
      </c>
      <c r="S438" s="111">
        <v>54.580078396486059</v>
      </c>
      <c r="T438" s="111">
        <v>54.58</v>
      </c>
      <c r="U438" s="181">
        <v>44196</v>
      </c>
    </row>
    <row r="439" spans="1:21" ht="25.5" x14ac:dyDescent="0.2">
      <c r="A439" s="466" t="s">
        <v>722</v>
      </c>
      <c r="B439" s="487" t="s">
        <v>903</v>
      </c>
      <c r="C439" s="56" t="s">
        <v>40</v>
      </c>
      <c r="D439" s="56" t="s">
        <v>676</v>
      </c>
      <c r="E439" s="56" t="s">
        <v>676</v>
      </c>
      <c r="F439" s="56" t="s">
        <v>677</v>
      </c>
      <c r="G439" s="56">
        <v>4</v>
      </c>
      <c r="H439" s="57">
        <v>3597.1</v>
      </c>
      <c r="I439" s="56">
        <v>3322.1</v>
      </c>
      <c r="J439" s="56">
        <v>678</v>
      </c>
      <c r="K439" s="468">
        <v>234</v>
      </c>
      <c r="L439" s="488" t="s">
        <v>36</v>
      </c>
      <c r="M439" s="111">
        <v>9564545</v>
      </c>
      <c r="N439" s="111">
        <v>0</v>
      </c>
      <c r="O439" s="51">
        <v>4342503.1500000004</v>
      </c>
      <c r="P439" s="111">
        <v>0</v>
      </c>
      <c r="Q439" s="111">
        <v>5222041.8499999996</v>
      </c>
      <c r="R439" s="111">
        <v>0</v>
      </c>
      <c r="S439" s="111">
        <v>2658.9599955519725</v>
      </c>
      <c r="T439" s="51">
        <v>2658.96</v>
      </c>
      <c r="U439" s="181">
        <v>44196</v>
      </c>
    </row>
    <row r="440" spans="1:21" ht="26.25" thickBot="1" x14ac:dyDescent="0.25">
      <c r="A440" s="496" t="s">
        <v>722</v>
      </c>
      <c r="B440" s="497" t="s">
        <v>903</v>
      </c>
      <c r="C440" s="182" t="s">
        <v>40</v>
      </c>
      <c r="D440" s="182" t="s">
        <v>676</v>
      </c>
      <c r="E440" s="182" t="s">
        <v>676</v>
      </c>
      <c r="F440" s="182" t="s">
        <v>677</v>
      </c>
      <c r="G440" s="182">
        <v>4</v>
      </c>
      <c r="H440" s="183">
        <v>3597.1</v>
      </c>
      <c r="I440" s="182">
        <v>3322.1</v>
      </c>
      <c r="J440" s="182">
        <v>678</v>
      </c>
      <c r="K440" s="498">
        <v>234</v>
      </c>
      <c r="L440" s="499" t="s">
        <v>48</v>
      </c>
      <c r="M440" s="113">
        <v>3831667</v>
      </c>
      <c r="N440" s="113">
        <v>0</v>
      </c>
      <c r="O440" s="151">
        <v>1739656.83</v>
      </c>
      <c r="P440" s="113">
        <v>0</v>
      </c>
      <c r="Q440" s="113">
        <v>2092010.17</v>
      </c>
      <c r="R440" s="113">
        <v>0</v>
      </c>
      <c r="S440" s="113">
        <v>1065.210030302188</v>
      </c>
      <c r="T440" s="151">
        <v>1065.21</v>
      </c>
      <c r="U440" s="420">
        <v>44196</v>
      </c>
    </row>
    <row r="441" spans="1:21" ht="13.5" thickBot="1" x14ac:dyDescent="0.25">
      <c r="A441" s="500"/>
      <c r="B441" s="501" t="s">
        <v>31</v>
      </c>
      <c r="C441" s="132" t="s">
        <v>18</v>
      </c>
      <c r="D441" s="132" t="s">
        <v>18</v>
      </c>
      <c r="E441" s="132" t="s">
        <v>18</v>
      </c>
      <c r="F441" s="132" t="s">
        <v>18</v>
      </c>
      <c r="G441" s="132" t="s">
        <v>18</v>
      </c>
      <c r="H441" s="502">
        <f>H440</f>
        <v>3597.1</v>
      </c>
      <c r="I441" s="502">
        <f>I440</f>
        <v>3322.1</v>
      </c>
      <c r="J441" s="502">
        <f>J440</f>
        <v>678</v>
      </c>
      <c r="K441" s="503">
        <f>K440</f>
        <v>234</v>
      </c>
      <c r="L441" s="132" t="s">
        <v>18</v>
      </c>
      <c r="M441" s="133">
        <v>13592542</v>
      </c>
      <c r="N441" s="133">
        <v>0</v>
      </c>
      <c r="O441" s="133">
        <v>6171297.9000000004</v>
      </c>
      <c r="P441" s="133">
        <v>0</v>
      </c>
      <c r="Q441" s="133">
        <v>7421244.0999999996</v>
      </c>
      <c r="R441" s="133">
        <v>0</v>
      </c>
      <c r="S441" s="133" t="s">
        <v>18</v>
      </c>
      <c r="T441" s="133" t="s">
        <v>18</v>
      </c>
      <c r="U441" s="504" t="s">
        <v>18</v>
      </c>
    </row>
    <row r="442" spans="1:21" ht="25.5" x14ac:dyDescent="0.2">
      <c r="A442" s="463" t="s">
        <v>724</v>
      </c>
      <c r="B442" s="485" t="s">
        <v>904</v>
      </c>
      <c r="C442" s="160" t="s">
        <v>40</v>
      </c>
      <c r="D442" s="160" t="s">
        <v>678</v>
      </c>
      <c r="E442" s="160" t="s">
        <v>678</v>
      </c>
      <c r="F442" s="160" t="s">
        <v>668</v>
      </c>
      <c r="G442" s="160">
        <v>5</v>
      </c>
      <c r="H442" s="464">
        <v>4799.6000000000004</v>
      </c>
      <c r="I442" s="160">
        <v>4244.8</v>
      </c>
      <c r="J442" s="160"/>
      <c r="K442" s="465">
        <v>237</v>
      </c>
      <c r="L442" s="486" t="s">
        <v>87</v>
      </c>
      <c r="M442" s="111">
        <v>262778</v>
      </c>
      <c r="N442" s="111">
        <v>0</v>
      </c>
      <c r="O442" s="111">
        <v>119306.70000000001</v>
      </c>
      <c r="P442" s="111">
        <v>0</v>
      </c>
      <c r="Q442" s="111">
        <v>143471.29999999999</v>
      </c>
      <c r="R442" s="111">
        <v>0</v>
      </c>
      <c r="S442" s="111">
        <v>54.749979164930409</v>
      </c>
      <c r="T442" s="111">
        <v>54.75</v>
      </c>
      <c r="U442" s="181">
        <v>44196</v>
      </c>
    </row>
    <row r="443" spans="1:21" ht="25.5" x14ac:dyDescent="0.2">
      <c r="A443" s="466" t="s">
        <v>724</v>
      </c>
      <c r="B443" s="487" t="s">
        <v>904</v>
      </c>
      <c r="C443" s="56" t="s">
        <v>40</v>
      </c>
      <c r="D443" s="56" t="s">
        <v>678</v>
      </c>
      <c r="E443" s="56" t="s">
        <v>678</v>
      </c>
      <c r="F443" s="56" t="s">
        <v>668</v>
      </c>
      <c r="G443" s="56">
        <v>5</v>
      </c>
      <c r="H443" s="467">
        <v>4799.6000000000004</v>
      </c>
      <c r="I443" s="56">
        <v>4244.8</v>
      </c>
      <c r="J443" s="56"/>
      <c r="K443" s="468">
        <v>237</v>
      </c>
      <c r="L443" s="488" t="s">
        <v>462</v>
      </c>
      <c r="M443" s="111">
        <v>199567</v>
      </c>
      <c r="N443" s="111">
        <v>0</v>
      </c>
      <c r="O443" s="51">
        <v>90607.59</v>
      </c>
      <c r="P443" s="111">
        <v>0</v>
      </c>
      <c r="Q443" s="111">
        <v>108959.41</v>
      </c>
      <c r="R443" s="111">
        <v>0</v>
      </c>
      <c r="S443" s="111">
        <v>41.579923326943906</v>
      </c>
      <c r="T443" s="51">
        <v>41.58</v>
      </c>
      <c r="U443" s="181">
        <v>44196</v>
      </c>
    </row>
    <row r="444" spans="1:21" x14ac:dyDescent="0.2">
      <c r="A444" s="466"/>
      <c r="B444" s="470" t="s">
        <v>31</v>
      </c>
      <c r="C444" s="413" t="s">
        <v>18</v>
      </c>
      <c r="D444" s="413" t="s">
        <v>18</v>
      </c>
      <c r="E444" s="413" t="s">
        <v>18</v>
      </c>
      <c r="F444" s="413" t="s">
        <v>18</v>
      </c>
      <c r="G444" s="413" t="s">
        <v>18</v>
      </c>
      <c r="H444" s="471">
        <f>H443</f>
        <v>4799.6000000000004</v>
      </c>
      <c r="I444" s="471">
        <f>I443</f>
        <v>4244.8</v>
      </c>
      <c r="J444" s="471">
        <f>J443</f>
        <v>0</v>
      </c>
      <c r="K444" s="472">
        <f>K443</f>
        <v>237</v>
      </c>
      <c r="L444" s="413" t="s">
        <v>18</v>
      </c>
      <c r="M444" s="473">
        <v>462345</v>
      </c>
      <c r="N444" s="473">
        <v>0</v>
      </c>
      <c r="O444" s="473">
        <v>209914.29</v>
      </c>
      <c r="P444" s="473">
        <v>0</v>
      </c>
      <c r="Q444" s="473">
        <v>252430.71</v>
      </c>
      <c r="R444" s="473">
        <v>0</v>
      </c>
      <c r="S444" s="474" t="s">
        <v>18</v>
      </c>
      <c r="T444" s="474" t="s">
        <v>18</v>
      </c>
      <c r="U444" s="543" t="s">
        <v>18</v>
      </c>
    </row>
    <row r="445" spans="1:21" x14ac:dyDescent="0.2">
      <c r="A445" s="466" t="s">
        <v>723</v>
      </c>
      <c r="B445" s="487" t="s">
        <v>905</v>
      </c>
      <c r="C445" s="56" t="s">
        <v>40</v>
      </c>
      <c r="D445" s="56" t="s">
        <v>679</v>
      </c>
      <c r="E445" s="56" t="s">
        <v>679</v>
      </c>
      <c r="F445" s="56" t="s">
        <v>668</v>
      </c>
      <c r="G445" s="56">
        <v>5</v>
      </c>
      <c r="H445" s="57">
        <v>3069</v>
      </c>
      <c r="I445" s="56">
        <v>2762.6</v>
      </c>
      <c r="J445" s="56">
        <v>700.2</v>
      </c>
      <c r="K445" s="468">
        <v>180</v>
      </c>
      <c r="L445" s="488" t="s">
        <v>87</v>
      </c>
      <c r="M445" s="111">
        <v>168028</v>
      </c>
      <c r="N445" s="111">
        <v>0</v>
      </c>
      <c r="O445" s="51">
        <v>76288.22</v>
      </c>
      <c r="P445" s="111">
        <v>0</v>
      </c>
      <c r="Q445" s="111">
        <v>91739.78</v>
      </c>
      <c r="R445" s="111">
        <v>0</v>
      </c>
      <c r="S445" s="111">
        <v>54.750081459758881</v>
      </c>
      <c r="T445" s="51">
        <v>54.75</v>
      </c>
      <c r="U445" s="181">
        <v>44196</v>
      </c>
    </row>
    <row r="446" spans="1:21" ht="25.5" x14ac:dyDescent="0.2">
      <c r="A446" s="466" t="s">
        <v>723</v>
      </c>
      <c r="B446" s="487" t="s">
        <v>905</v>
      </c>
      <c r="C446" s="56" t="s">
        <v>40</v>
      </c>
      <c r="D446" s="56" t="s">
        <v>679</v>
      </c>
      <c r="E446" s="56" t="s">
        <v>679</v>
      </c>
      <c r="F446" s="56" t="s">
        <v>668</v>
      </c>
      <c r="G446" s="56">
        <v>5</v>
      </c>
      <c r="H446" s="57">
        <v>3069</v>
      </c>
      <c r="I446" s="56">
        <v>2762.6</v>
      </c>
      <c r="J446" s="56">
        <v>700.2</v>
      </c>
      <c r="K446" s="468">
        <v>180</v>
      </c>
      <c r="L446" s="488" t="s">
        <v>96</v>
      </c>
      <c r="M446" s="111">
        <v>170145</v>
      </c>
      <c r="N446" s="111">
        <v>0</v>
      </c>
      <c r="O446" s="51">
        <v>77249.38</v>
      </c>
      <c r="P446" s="111">
        <v>0</v>
      </c>
      <c r="Q446" s="111">
        <v>92895.62</v>
      </c>
      <c r="R446" s="111">
        <v>0</v>
      </c>
      <c r="S446" s="111">
        <v>55.439882697947212</v>
      </c>
      <c r="T446" s="51">
        <v>55.44</v>
      </c>
      <c r="U446" s="181">
        <v>44196</v>
      </c>
    </row>
    <row r="447" spans="1:21" x14ac:dyDescent="0.2">
      <c r="A447" s="466" t="s">
        <v>723</v>
      </c>
      <c r="B447" s="487" t="s">
        <v>905</v>
      </c>
      <c r="C447" s="56" t="s">
        <v>40</v>
      </c>
      <c r="D447" s="56" t="s">
        <v>679</v>
      </c>
      <c r="E447" s="56" t="s">
        <v>679</v>
      </c>
      <c r="F447" s="56" t="s">
        <v>668</v>
      </c>
      <c r="G447" s="56">
        <v>5</v>
      </c>
      <c r="H447" s="57">
        <v>3069</v>
      </c>
      <c r="I447" s="56">
        <v>2762.6</v>
      </c>
      <c r="J447" s="56">
        <v>700.2</v>
      </c>
      <c r="K447" s="468">
        <v>180</v>
      </c>
      <c r="L447" s="488" t="s">
        <v>462</v>
      </c>
      <c r="M447" s="111">
        <v>127609</v>
      </c>
      <c r="N447" s="111">
        <v>0</v>
      </c>
      <c r="O447" s="51">
        <v>57937.149999999994</v>
      </c>
      <c r="P447" s="111">
        <v>0</v>
      </c>
      <c r="Q447" s="111">
        <v>69671.850000000006</v>
      </c>
      <c r="R447" s="111">
        <v>0</v>
      </c>
      <c r="S447" s="111">
        <v>41.57999348321929</v>
      </c>
      <c r="T447" s="51">
        <v>41.58</v>
      </c>
      <c r="U447" s="181">
        <v>44196</v>
      </c>
    </row>
    <row r="448" spans="1:21" x14ac:dyDescent="0.2">
      <c r="A448" s="466" t="s">
        <v>723</v>
      </c>
      <c r="B448" s="487" t="s">
        <v>905</v>
      </c>
      <c r="C448" s="56" t="s">
        <v>40</v>
      </c>
      <c r="D448" s="56" t="s">
        <v>679</v>
      </c>
      <c r="E448" s="56" t="s">
        <v>679</v>
      </c>
      <c r="F448" s="56" t="s">
        <v>668</v>
      </c>
      <c r="G448" s="56">
        <v>5</v>
      </c>
      <c r="H448" s="57">
        <v>3069</v>
      </c>
      <c r="I448" s="56">
        <v>2762.6</v>
      </c>
      <c r="J448" s="56">
        <v>700.2</v>
      </c>
      <c r="K448" s="468">
        <v>180</v>
      </c>
      <c r="L448" s="488" t="s">
        <v>36</v>
      </c>
      <c r="M448" s="111">
        <v>6006002</v>
      </c>
      <c r="N448" s="111">
        <v>0</v>
      </c>
      <c r="O448" s="51">
        <v>2726850.32</v>
      </c>
      <c r="P448" s="111">
        <v>0</v>
      </c>
      <c r="Q448" s="111">
        <v>3279151.68</v>
      </c>
      <c r="R448" s="111">
        <v>0</v>
      </c>
      <c r="S448" s="111">
        <v>1956.9898989898991</v>
      </c>
      <c r="T448" s="51">
        <v>1956.99</v>
      </c>
      <c r="U448" s="181">
        <v>44196</v>
      </c>
    </row>
    <row r="449" spans="1:21" ht="13.5" thickBot="1" x14ac:dyDescent="0.25">
      <c r="A449" s="496" t="s">
        <v>723</v>
      </c>
      <c r="B449" s="497" t="s">
        <v>905</v>
      </c>
      <c r="C449" s="182" t="s">
        <v>40</v>
      </c>
      <c r="D449" s="182" t="s">
        <v>679</v>
      </c>
      <c r="E449" s="182" t="s">
        <v>679</v>
      </c>
      <c r="F449" s="182" t="s">
        <v>668</v>
      </c>
      <c r="G449" s="182">
        <v>5</v>
      </c>
      <c r="H449" s="183">
        <v>3069</v>
      </c>
      <c r="I449" s="182">
        <v>2762.6</v>
      </c>
      <c r="J449" s="182">
        <v>700.2</v>
      </c>
      <c r="K449" s="498">
        <v>180</v>
      </c>
      <c r="L449" s="499" t="s">
        <v>48</v>
      </c>
      <c r="M449" s="113">
        <v>1837011</v>
      </c>
      <c r="N449" s="113">
        <v>0</v>
      </c>
      <c r="O449" s="151">
        <v>834041.35</v>
      </c>
      <c r="P449" s="113">
        <v>0</v>
      </c>
      <c r="Q449" s="113">
        <v>1002969.65</v>
      </c>
      <c r="R449" s="113">
        <v>0</v>
      </c>
      <c r="S449" s="113">
        <v>598.56989247311833</v>
      </c>
      <c r="T449" s="151">
        <v>598.57000000000005</v>
      </c>
      <c r="U449" s="420">
        <v>44196</v>
      </c>
    </row>
    <row r="450" spans="1:21" ht="13.5" thickBot="1" x14ac:dyDescent="0.25">
      <c r="A450" s="500"/>
      <c r="B450" s="501" t="s">
        <v>31</v>
      </c>
      <c r="C450" s="132" t="s">
        <v>18</v>
      </c>
      <c r="D450" s="132" t="s">
        <v>18</v>
      </c>
      <c r="E450" s="132" t="s">
        <v>18</v>
      </c>
      <c r="F450" s="132" t="s">
        <v>18</v>
      </c>
      <c r="G450" s="132" t="s">
        <v>18</v>
      </c>
      <c r="H450" s="502">
        <f>H449</f>
        <v>3069</v>
      </c>
      <c r="I450" s="502">
        <f>I449</f>
        <v>2762.6</v>
      </c>
      <c r="J450" s="502">
        <f>J449</f>
        <v>700.2</v>
      </c>
      <c r="K450" s="503">
        <f>K449</f>
        <v>180</v>
      </c>
      <c r="L450" s="132" t="s">
        <v>18</v>
      </c>
      <c r="M450" s="133">
        <v>8308795</v>
      </c>
      <c r="N450" s="133">
        <v>0</v>
      </c>
      <c r="O450" s="133">
        <v>3772366.42</v>
      </c>
      <c r="P450" s="133">
        <v>0</v>
      </c>
      <c r="Q450" s="133">
        <v>4536428.58</v>
      </c>
      <c r="R450" s="133">
        <v>0</v>
      </c>
      <c r="S450" s="133" t="s">
        <v>18</v>
      </c>
      <c r="T450" s="133" t="s">
        <v>18</v>
      </c>
      <c r="U450" s="504" t="s">
        <v>18</v>
      </c>
    </row>
    <row r="451" spans="1:21" x14ac:dyDescent="0.2">
      <c r="A451" s="463" t="s">
        <v>725</v>
      </c>
      <c r="B451" s="485" t="s">
        <v>906</v>
      </c>
      <c r="C451" s="160" t="s">
        <v>40</v>
      </c>
      <c r="D451" s="160" t="s">
        <v>137</v>
      </c>
      <c r="E451" s="160" t="s">
        <v>137</v>
      </c>
      <c r="F451" s="160" t="s">
        <v>668</v>
      </c>
      <c r="G451" s="160">
        <v>5</v>
      </c>
      <c r="H451" s="464">
        <v>6806.4</v>
      </c>
      <c r="I451" s="160">
        <v>6131.9</v>
      </c>
      <c r="J451" s="160">
        <v>1573</v>
      </c>
      <c r="K451" s="465">
        <v>348</v>
      </c>
      <c r="L451" s="486" t="s">
        <v>87</v>
      </c>
      <c r="M451" s="111">
        <v>372650</v>
      </c>
      <c r="N451" s="111">
        <v>0</v>
      </c>
      <c r="O451" s="111">
        <v>169190.88</v>
      </c>
      <c r="P451" s="111">
        <v>0</v>
      </c>
      <c r="Q451" s="111">
        <v>203459.12</v>
      </c>
      <c r="R451" s="111">
        <v>0</v>
      </c>
      <c r="S451" s="111">
        <v>54.749941231781854</v>
      </c>
      <c r="T451" s="111">
        <v>54.75</v>
      </c>
      <c r="U451" s="181">
        <v>44196</v>
      </c>
    </row>
    <row r="452" spans="1:21" x14ac:dyDescent="0.2">
      <c r="A452" s="466" t="s">
        <v>725</v>
      </c>
      <c r="B452" s="487" t="s">
        <v>906</v>
      </c>
      <c r="C452" s="56" t="s">
        <v>40</v>
      </c>
      <c r="D452" s="56" t="s">
        <v>137</v>
      </c>
      <c r="E452" s="56" t="s">
        <v>137</v>
      </c>
      <c r="F452" s="56" t="s">
        <v>668</v>
      </c>
      <c r="G452" s="56">
        <v>5</v>
      </c>
      <c r="H452" s="467">
        <v>6806.4</v>
      </c>
      <c r="I452" s="56">
        <v>6131.9</v>
      </c>
      <c r="J452" s="56">
        <v>1573</v>
      </c>
      <c r="K452" s="468">
        <v>348</v>
      </c>
      <c r="L452" s="488" t="s">
        <v>462</v>
      </c>
      <c r="M452" s="111">
        <v>283010</v>
      </c>
      <c r="N452" s="111">
        <v>0</v>
      </c>
      <c r="O452" s="51">
        <v>128492.45000000001</v>
      </c>
      <c r="P452" s="111">
        <v>0</v>
      </c>
      <c r="Q452" s="111">
        <v>154517.54999999999</v>
      </c>
      <c r="R452" s="111">
        <v>0</v>
      </c>
      <c r="S452" s="111">
        <v>41.579983544898923</v>
      </c>
      <c r="T452" s="51">
        <v>41.58</v>
      </c>
      <c r="U452" s="181">
        <v>44196</v>
      </c>
    </row>
    <row r="453" spans="1:21" x14ac:dyDescent="0.2">
      <c r="A453" s="466" t="s">
        <v>725</v>
      </c>
      <c r="B453" s="487" t="s">
        <v>906</v>
      </c>
      <c r="C453" s="56" t="s">
        <v>40</v>
      </c>
      <c r="D453" s="56" t="s">
        <v>137</v>
      </c>
      <c r="E453" s="56" t="s">
        <v>137</v>
      </c>
      <c r="F453" s="56" t="s">
        <v>668</v>
      </c>
      <c r="G453" s="56">
        <v>5</v>
      </c>
      <c r="H453" s="57">
        <v>6806.4</v>
      </c>
      <c r="I453" s="56">
        <v>6131.9</v>
      </c>
      <c r="J453" s="56">
        <v>1573</v>
      </c>
      <c r="K453" s="468">
        <v>348</v>
      </c>
      <c r="L453" s="488" t="s">
        <v>36</v>
      </c>
      <c r="M453" s="111">
        <v>13320057</v>
      </c>
      <c r="N453" s="111">
        <v>0</v>
      </c>
      <c r="O453" s="51">
        <v>6047584.0199999996</v>
      </c>
      <c r="P453" s="111">
        <v>0</v>
      </c>
      <c r="Q453" s="111">
        <v>7272472.9800000004</v>
      </c>
      <c r="R453" s="111">
        <v>0</v>
      </c>
      <c r="S453" s="111">
        <v>1956.9900387870241</v>
      </c>
      <c r="T453" s="51">
        <v>1956.99</v>
      </c>
      <c r="U453" s="181">
        <v>44196</v>
      </c>
    </row>
    <row r="454" spans="1:21" x14ac:dyDescent="0.2">
      <c r="A454" s="466" t="s">
        <v>725</v>
      </c>
      <c r="B454" s="487" t="s">
        <v>906</v>
      </c>
      <c r="C454" s="56" t="s">
        <v>40</v>
      </c>
      <c r="D454" s="56" t="s">
        <v>137</v>
      </c>
      <c r="E454" s="56" t="s">
        <v>137</v>
      </c>
      <c r="F454" s="56" t="s">
        <v>668</v>
      </c>
      <c r="G454" s="56">
        <v>5</v>
      </c>
      <c r="H454" s="57">
        <v>6806.4</v>
      </c>
      <c r="I454" s="56">
        <v>6131.9</v>
      </c>
      <c r="J454" s="56">
        <v>1573</v>
      </c>
      <c r="K454" s="468">
        <v>348</v>
      </c>
      <c r="L454" s="488" t="s">
        <v>48</v>
      </c>
      <c r="M454" s="111">
        <v>4074107</v>
      </c>
      <c r="N454" s="111">
        <v>0</v>
      </c>
      <c r="O454" s="51">
        <v>1849729.65</v>
      </c>
      <c r="P454" s="111">
        <v>0</v>
      </c>
      <c r="Q454" s="111">
        <v>2224377.35</v>
      </c>
      <c r="R454" s="111">
        <v>0</v>
      </c>
      <c r="S454" s="111">
        <v>598.57002233192293</v>
      </c>
      <c r="T454" s="51">
        <v>598.57000000000005</v>
      </c>
      <c r="U454" s="181">
        <v>44196</v>
      </c>
    </row>
    <row r="455" spans="1:21" x14ac:dyDescent="0.2">
      <c r="A455" s="466"/>
      <c r="B455" s="470" t="s">
        <v>31</v>
      </c>
      <c r="C455" s="413" t="s">
        <v>18</v>
      </c>
      <c r="D455" s="413" t="s">
        <v>18</v>
      </c>
      <c r="E455" s="413" t="s">
        <v>18</v>
      </c>
      <c r="F455" s="413" t="s">
        <v>18</v>
      </c>
      <c r="G455" s="413" t="s">
        <v>18</v>
      </c>
      <c r="H455" s="471">
        <f>H454</f>
        <v>6806.4</v>
      </c>
      <c r="I455" s="471">
        <f>I454</f>
        <v>6131.9</v>
      </c>
      <c r="J455" s="471">
        <f>J454</f>
        <v>1573</v>
      </c>
      <c r="K455" s="472">
        <f>K454</f>
        <v>348</v>
      </c>
      <c r="L455" s="413" t="s">
        <v>18</v>
      </c>
      <c r="M455" s="473">
        <v>18049824</v>
      </c>
      <c r="N455" s="473">
        <v>0</v>
      </c>
      <c r="O455" s="473">
        <v>8194997</v>
      </c>
      <c r="P455" s="473">
        <v>0</v>
      </c>
      <c r="Q455" s="473">
        <v>9854827</v>
      </c>
      <c r="R455" s="473">
        <v>0</v>
      </c>
      <c r="S455" s="474" t="s">
        <v>18</v>
      </c>
      <c r="T455" s="474" t="s">
        <v>18</v>
      </c>
      <c r="U455" s="543" t="s">
        <v>18</v>
      </c>
    </row>
    <row r="456" spans="1:21" ht="26.25" thickBot="1" x14ac:dyDescent="0.25">
      <c r="A456" s="496" t="s">
        <v>726</v>
      </c>
      <c r="B456" s="497" t="s">
        <v>907</v>
      </c>
      <c r="C456" s="182" t="s">
        <v>40</v>
      </c>
      <c r="D456" s="182" t="s">
        <v>680</v>
      </c>
      <c r="E456" s="182" t="s">
        <v>680</v>
      </c>
      <c r="F456" s="182" t="s">
        <v>668</v>
      </c>
      <c r="G456" s="182">
        <v>5</v>
      </c>
      <c r="H456" s="183">
        <v>3077.8</v>
      </c>
      <c r="I456" s="182" t="s">
        <v>681</v>
      </c>
      <c r="J456" s="182">
        <v>698.2</v>
      </c>
      <c r="K456" s="498">
        <v>180</v>
      </c>
      <c r="L456" s="499" t="s">
        <v>96</v>
      </c>
      <c r="M456" s="113">
        <v>170633</v>
      </c>
      <c r="N456" s="113">
        <v>0</v>
      </c>
      <c r="O456" s="151">
        <v>77470.95</v>
      </c>
      <c r="P456" s="113">
        <v>0</v>
      </c>
      <c r="Q456" s="113">
        <v>93162.05</v>
      </c>
      <c r="R456" s="113">
        <v>0</v>
      </c>
      <c r="S456" s="113">
        <v>55.439924621482874</v>
      </c>
      <c r="T456" s="151">
        <v>55.44</v>
      </c>
      <c r="U456" s="420">
        <v>44196</v>
      </c>
    </row>
    <row r="457" spans="1:21" ht="13.5" thickBot="1" x14ac:dyDescent="0.25">
      <c r="A457" s="500"/>
      <c r="B457" s="501" t="s">
        <v>31</v>
      </c>
      <c r="C457" s="132" t="s">
        <v>18</v>
      </c>
      <c r="D457" s="132" t="s">
        <v>18</v>
      </c>
      <c r="E457" s="132" t="s">
        <v>18</v>
      </c>
      <c r="F457" s="132" t="s">
        <v>18</v>
      </c>
      <c r="G457" s="132" t="s">
        <v>18</v>
      </c>
      <c r="H457" s="502">
        <f>H456</f>
        <v>3077.8</v>
      </c>
      <c r="I457" s="502" t="str">
        <f>I456</f>
        <v>2742</v>
      </c>
      <c r="J457" s="502">
        <f>J456</f>
        <v>698.2</v>
      </c>
      <c r="K457" s="503">
        <f>K456</f>
        <v>180</v>
      </c>
      <c r="L457" s="132" t="s">
        <v>18</v>
      </c>
      <c r="M457" s="133">
        <v>170633</v>
      </c>
      <c r="N457" s="133">
        <v>0</v>
      </c>
      <c r="O457" s="133">
        <v>77470.95</v>
      </c>
      <c r="P457" s="133">
        <v>0</v>
      </c>
      <c r="Q457" s="133">
        <v>93162.05</v>
      </c>
      <c r="R457" s="133">
        <v>0</v>
      </c>
      <c r="S457" s="133" t="s">
        <v>18</v>
      </c>
      <c r="T457" s="133" t="s">
        <v>18</v>
      </c>
      <c r="U457" s="504" t="s">
        <v>18</v>
      </c>
    </row>
    <row r="458" spans="1:21" x14ac:dyDescent="0.2">
      <c r="A458" s="463" t="s">
        <v>727</v>
      </c>
      <c r="B458" s="485" t="s">
        <v>908</v>
      </c>
      <c r="C458" s="160" t="s">
        <v>40</v>
      </c>
      <c r="D458" s="187" t="s">
        <v>682</v>
      </c>
      <c r="E458" s="160" t="s">
        <v>682</v>
      </c>
      <c r="F458" s="187" t="s">
        <v>683</v>
      </c>
      <c r="G458" s="160">
        <v>4</v>
      </c>
      <c r="H458" s="464">
        <v>2459.9</v>
      </c>
      <c r="I458" s="160">
        <v>2297.8000000000002</v>
      </c>
      <c r="J458" s="160"/>
      <c r="K458" s="465">
        <v>108</v>
      </c>
      <c r="L458" s="486" t="s">
        <v>462</v>
      </c>
      <c r="M458" s="111">
        <v>80390</v>
      </c>
      <c r="N458" s="111">
        <v>0</v>
      </c>
      <c r="O458" s="111">
        <v>36498.74</v>
      </c>
      <c r="P458" s="111">
        <v>0</v>
      </c>
      <c r="Q458" s="111">
        <v>43891.26</v>
      </c>
      <c r="R458" s="111">
        <v>0</v>
      </c>
      <c r="S458" s="111">
        <v>32.680190251636247</v>
      </c>
      <c r="T458" s="111">
        <v>32.68</v>
      </c>
      <c r="U458" s="181">
        <v>44196</v>
      </c>
    </row>
    <row r="459" spans="1:21" x14ac:dyDescent="0.2">
      <c r="A459" s="466" t="s">
        <v>727</v>
      </c>
      <c r="B459" s="487" t="s">
        <v>908</v>
      </c>
      <c r="C459" s="56" t="s">
        <v>40</v>
      </c>
      <c r="D459" s="56" t="s">
        <v>682</v>
      </c>
      <c r="E459" s="56" t="s">
        <v>682</v>
      </c>
      <c r="F459" s="195" t="s">
        <v>683</v>
      </c>
      <c r="G459" s="56">
        <v>4</v>
      </c>
      <c r="H459" s="57">
        <v>2459.9</v>
      </c>
      <c r="I459" s="56">
        <v>2297.8000000000002</v>
      </c>
      <c r="J459" s="56"/>
      <c r="K459" s="468">
        <v>108</v>
      </c>
      <c r="L459" s="488" t="s">
        <v>48</v>
      </c>
      <c r="M459" s="111">
        <v>1184516</v>
      </c>
      <c r="N459" s="111">
        <v>0</v>
      </c>
      <c r="O459" s="51">
        <v>537795</v>
      </c>
      <c r="P459" s="111">
        <v>0</v>
      </c>
      <c r="Q459" s="111">
        <v>646721</v>
      </c>
      <c r="R459" s="111">
        <v>0</v>
      </c>
      <c r="S459" s="111">
        <v>481.53014350176835</v>
      </c>
      <c r="T459" s="51">
        <v>481.53</v>
      </c>
      <c r="U459" s="181">
        <v>44196</v>
      </c>
    </row>
    <row r="460" spans="1:21" x14ac:dyDescent="0.2">
      <c r="A460" s="466"/>
      <c r="B460" s="470" t="s">
        <v>31</v>
      </c>
      <c r="C460" s="413" t="s">
        <v>18</v>
      </c>
      <c r="D460" s="413" t="s">
        <v>18</v>
      </c>
      <c r="E460" s="413" t="s">
        <v>18</v>
      </c>
      <c r="F460" s="413" t="s">
        <v>18</v>
      </c>
      <c r="G460" s="413" t="s">
        <v>18</v>
      </c>
      <c r="H460" s="471">
        <f>H459</f>
        <v>2459.9</v>
      </c>
      <c r="I460" s="471">
        <f>I459</f>
        <v>2297.8000000000002</v>
      </c>
      <c r="J460" s="471">
        <f>J459</f>
        <v>0</v>
      </c>
      <c r="K460" s="472">
        <f>K459</f>
        <v>108</v>
      </c>
      <c r="L460" s="413" t="s">
        <v>18</v>
      </c>
      <c r="M460" s="473">
        <v>1264906</v>
      </c>
      <c r="N460" s="473">
        <v>0</v>
      </c>
      <c r="O460" s="473">
        <v>574293.74</v>
      </c>
      <c r="P460" s="473">
        <v>0</v>
      </c>
      <c r="Q460" s="473">
        <v>690612.26</v>
      </c>
      <c r="R460" s="473">
        <v>0</v>
      </c>
      <c r="S460" s="474" t="s">
        <v>18</v>
      </c>
      <c r="T460" s="474" t="s">
        <v>18</v>
      </c>
      <c r="U460" s="543" t="s">
        <v>18</v>
      </c>
    </row>
    <row r="461" spans="1:21" x14ac:dyDescent="0.2">
      <c r="A461" s="466" t="s">
        <v>728</v>
      </c>
      <c r="B461" s="487" t="s">
        <v>909</v>
      </c>
      <c r="C461" s="56" t="s">
        <v>40</v>
      </c>
      <c r="D461" s="195" t="s">
        <v>684</v>
      </c>
      <c r="E461" s="56" t="s">
        <v>684</v>
      </c>
      <c r="F461" s="195" t="s">
        <v>675</v>
      </c>
      <c r="G461" s="56">
        <v>2</v>
      </c>
      <c r="H461" s="57">
        <v>613.4</v>
      </c>
      <c r="I461" s="56">
        <v>539.5</v>
      </c>
      <c r="J461" s="56">
        <v>476</v>
      </c>
      <c r="K461" s="468">
        <v>24</v>
      </c>
      <c r="L461" s="488" t="s">
        <v>93</v>
      </c>
      <c r="M461" s="111">
        <v>185511</v>
      </c>
      <c r="N461" s="111">
        <v>0</v>
      </c>
      <c r="O461" s="51">
        <v>84225.87</v>
      </c>
      <c r="P461" s="111">
        <v>0</v>
      </c>
      <c r="Q461" s="111">
        <v>101285.13</v>
      </c>
      <c r="R461" s="111">
        <v>0</v>
      </c>
      <c r="S461" s="111">
        <v>302.43071405282035</v>
      </c>
      <c r="T461" s="51">
        <v>302.43</v>
      </c>
      <c r="U461" s="181">
        <v>44196</v>
      </c>
    </row>
    <row r="462" spans="1:21" x14ac:dyDescent="0.2">
      <c r="A462" s="466" t="s">
        <v>728</v>
      </c>
      <c r="B462" s="487" t="s">
        <v>909</v>
      </c>
      <c r="C462" s="56" t="s">
        <v>40</v>
      </c>
      <c r="D462" s="56" t="s">
        <v>684</v>
      </c>
      <c r="E462" s="56" t="s">
        <v>684</v>
      </c>
      <c r="F462" s="195" t="s">
        <v>675</v>
      </c>
      <c r="G462" s="56">
        <v>2</v>
      </c>
      <c r="H462" s="57">
        <v>613.4</v>
      </c>
      <c r="I462" s="56">
        <v>539.5</v>
      </c>
      <c r="J462" s="56">
        <v>476</v>
      </c>
      <c r="K462" s="468">
        <v>24</v>
      </c>
      <c r="L462" s="488" t="s">
        <v>49</v>
      </c>
      <c r="M462" s="111">
        <v>5153247</v>
      </c>
      <c r="N462" s="111">
        <v>0</v>
      </c>
      <c r="O462" s="51">
        <v>2339681.75</v>
      </c>
      <c r="P462" s="111">
        <v>0</v>
      </c>
      <c r="Q462" s="111">
        <v>2813565.25</v>
      </c>
      <c r="R462" s="111">
        <v>0</v>
      </c>
      <c r="S462" s="51">
        <v>10826.149159663866</v>
      </c>
      <c r="T462" s="51">
        <v>10826.15</v>
      </c>
      <c r="U462" s="181">
        <v>44196</v>
      </c>
    </row>
    <row r="463" spans="1:21" x14ac:dyDescent="0.2">
      <c r="A463" s="466" t="s">
        <v>728</v>
      </c>
      <c r="B463" s="487" t="s">
        <v>909</v>
      </c>
      <c r="C463" s="56" t="s">
        <v>40</v>
      </c>
      <c r="D463" s="56" t="s">
        <v>684</v>
      </c>
      <c r="E463" s="56" t="s">
        <v>684</v>
      </c>
      <c r="F463" s="195" t="s">
        <v>675</v>
      </c>
      <c r="G463" s="56">
        <v>2</v>
      </c>
      <c r="H463" s="467">
        <v>613.4</v>
      </c>
      <c r="I463" s="56">
        <v>539.5</v>
      </c>
      <c r="J463" s="56">
        <v>476</v>
      </c>
      <c r="K463" s="468">
        <v>24</v>
      </c>
      <c r="L463" s="488" t="s">
        <v>94</v>
      </c>
      <c r="M463" s="111">
        <v>109124</v>
      </c>
      <c r="N463" s="111">
        <v>0</v>
      </c>
      <c r="O463" s="51">
        <v>49544.57</v>
      </c>
      <c r="P463" s="111">
        <v>0</v>
      </c>
      <c r="Q463" s="111">
        <v>59579.43</v>
      </c>
      <c r="R463" s="111">
        <v>0</v>
      </c>
      <c r="S463" s="111">
        <v>177.90022823606131</v>
      </c>
      <c r="T463" s="51">
        <v>177.9</v>
      </c>
      <c r="U463" s="181">
        <v>44196</v>
      </c>
    </row>
    <row r="464" spans="1:21" x14ac:dyDescent="0.2">
      <c r="A464" s="466" t="s">
        <v>728</v>
      </c>
      <c r="B464" s="487" t="s">
        <v>909</v>
      </c>
      <c r="C464" s="56" t="s">
        <v>40</v>
      </c>
      <c r="D464" s="56" t="s">
        <v>684</v>
      </c>
      <c r="E464" s="56" t="s">
        <v>684</v>
      </c>
      <c r="F464" s="195" t="s">
        <v>675</v>
      </c>
      <c r="G464" s="56">
        <v>2</v>
      </c>
      <c r="H464" s="467">
        <v>613.4</v>
      </c>
      <c r="I464" s="56">
        <v>539.5</v>
      </c>
      <c r="J464" s="56">
        <v>476</v>
      </c>
      <c r="K464" s="468">
        <v>24</v>
      </c>
      <c r="L464" s="488" t="s">
        <v>462</v>
      </c>
      <c r="M464" s="111">
        <v>109124</v>
      </c>
      <c r="N464" s="111">
        <v>0</v>
      </c>
      <c r="O464" s="51">
        <v>49544.57</v>
      </c>
      <c r="P464" s="111">
        <v>0</v>
      </c>
      <c r="Q464" s="111">
        <v>59579.43</v>
      </c>
      <c r="R464" s="111">
        <v>0</v>
      </c>
      <c r="S464" s="111">
        <v>177.90022823606131</v>
      </c>
      <c r="T464" s="51">
        <v>177.9</v>
      </c>
      <c r="U464" s="181">
        <v>44196</v>
      </c>
    </row>
    <row r="465" spans="1:21" x14ac:dyDescent="0.2">
      <c r="A465" s="466" t="s">
        <v>728</v>
      </c>
      <c r="B465" s="487" t="s">
        <v>909</v>
      </c>
      <c r="C465" s="56" t="s">
        <v>40</v>
      </c>
      <c r="D465" s="56" t="s">
        <v>684</v>
      </c>
      <c r="E465" s="56" t="s">
        <v>684</v>
      </c>
      <c r="F465" s="195" t="s">
        <v>675</v>
      </c>
      <c r="G465" s="56">
        <v>2</v>
      </c>
      <c r="H465" s="467">
        <v>613.4</v>
      </c>
      <c r="I465" s="56">
        <v>539.5</v>
      </c>
      <c r="J465" s="56">
        <v>476</v>
      </c>
      <c r="K465" s="468">
        <v>24</v>
      </c>
      <c r="L465" s="488" t="s">
        <v>87</v>
      </c>
      <c r="M465" s="111">
        <v>143683</v>
      </c>
      <c r="N465" s="111">
        <v>0</v>
      </c>
      <c r="O465" s="51">
        <v>65235.08</v>
      </c>
      <c r="P465" s="111">
        <v>0</v>
      </c>
      <c r="Q465" s="111">
        <v>78447.92</v>
      </c>
      <c r="R465" s="111">
        <v>0</v>
      </c>
      <c r="S465" s="111">
        <v>234.24029996739486</v>
      </c>
      <c r="T465" s="51">
        <v>234.24</v>
      </c>
      <c r="U465" s="181">
        <v>44196</v>
      </c>
    </row>
    <row r="466" spans="1:21" ht="25.5" x14ac:dyDescent="0.2">
      <c r="A466" s="466" t="s">
        <v>728</v>
      </c>
      <c r="B466" s="487" t="s">
        <v>909</v>
      </c>
      <c r="C466" s="56" t="s">
        <v>40</v>
      </c>
      <c r="D466" s="56" t="s">
        <v>684</v>
      </c>
      <c r="E466" s="56" t="s">
        <v>684</v>
      </c>
      <c r="F466" s="195" t="s">
        <v>675</v>
      </c>
      <c r="G466" s="56">
        <v>2</v>
      </c>
      <c r="H466" s="467">
        <v>613.4</v>
      </c>
      <c r="I466" s="56">
        <v>539.5</v>
      </c>
      <c r="J466" s="56">
        <v>476</v>
      </c>
      <c r="K466" s="468">
        <v>24</v>
      </c>
      <c r="L466" s="488" t="s">
        <v>96</v>
      </c>
      <c r="M466" s="111">
        <v>145498</v>
      </c>
      <c r="N466" s="111">
        <v>0</v>
      </c>
      <c r="O466" s="51">
        <v>66059.13</v>
      </c>
      <c r="P466" s="111">
        <v>0</v>
      </c>
      <c r="Q466" s="111">
        <v>79438.87</v>
      </c>
      <c r="R466" s="111">
        <v>0</v>
      </c>
      <c r="S466" s="111">
        <v>237.19921747636127</v>
      </c>
      <c r="T466" s="51">
        <v>237.2</v>
      </c>
      <c r="U466" s="181">
        <v>44196</v>
      </c>
    </row>
    <row r="467" spans="1:21" x14ac:dyDescent="0.2">
      <c r="A467" s="466" t="s">
        <v>728</v>
      </c>
      <c r="B467" s="487" t="s">
        <v>909</v>
      </c>
      <c r="C467" s="56" t="s">
        <v>40</v>
      </c>
      <c r="D467" s="56" t="s">
        <v>684</v>
      </c>
      <c r="E467" s="56" t="s">
        <v>684</v>
      </c>
      <c r="F467" s="195" t="s">
        <v>675</v>
      </c>
      <c r="G467" s="56">
        <v>2</v>
      </c>
      <c r="H467" s="57">
        <v>613.4</v>
      </c>
      <c r="I467" s="56">
        <v>539.5</v>
      </c>
      <c r="J467" s="56">
        <v>476</v>
      </c>
      <c r="K467" s="468">
        <v>24</v>
      </c>
      <c r="L467" s="488" t="s">
        <v>95</v>
      </c>
      <c r="M467" s="111">
        <v>706054</v>
      </c>
      <c r="N467" s="111">
        <v>0</v>
      </c>
      <c r="O467" s="51">
        <v>320563.26</v>
      </c>
      <c r="P467" s="111">
        <v>0</v>
      </c>
      <c r="Q467" s="111">
        <v>385490.74</v>
      </c>
      <c r="R467" s="111">
        <v>0</v>
      </c>
      <c r="S467" s="111">
        <v>1151.0498858819694</v>
      </c>
      <c r="T467" s="51">
        <v>1151.05</v>
      </c>
      <c r="U467" s="181">
        <v>44196</v>
      </c>
    </row>
    <row r="468" spans="1:21" x14ac:dyDescent="0.2">
      <c r="A468" s="466" t="s">
        <v>728</v>
      </c>
      <c r="B468" s="487" t="s">
        <v>909</v>
      </c>
      <c r="C468" s="56" t="s">
        <v>40</v>
      </c>
      <c r="D468" s="56" t="s">
        <v>684</v>
      </c>
      <c r="E468" s="56" t="s">
        <v>684</v>
      </c>
      <c r="F468" s="195" t="s">
        <v>675</v>
      </c>
      <c r="G468" s="56">
        <v>2</v>
      </c>
      <c r="H468" s="467">
        <v>613.4</v>
      </c>
      <c r="I468" s="56">
        <v>539.5</v>
      </c>
      <c r="J468" s="56">
        <v>476</v>
      </c>
      <c r="K468" s="468">
        <v>24</v>
      </c>
      <c r="L468" s="488" t="s">
        <v>37</v>
      </c>
      <c r="M468" s="111">
        <v>109124</v>
      </c>
      <c r="N468" s="111">
        <v>0</v>
      </c>
      <c r="O468" s="51">
        <v>49544.57</v>
      </c>
      <c r="P468" s="111">
        <v>0</v>
      </c>
      <c r="Q468" s="111">
        <v>59579.43</v>
      </c>
      <c r="R468" s="111">
        <v>0</v>
      </c>
      <c r="S468" s="111">
        <v>177.90022823606131</v>
      </c>
      <c r="T468" s="51">
        <v>177.9</v>
      </c>
      <c r="U468" s="181">
        <v>44196</v>
      </c>
    </row>
    <row r="469" spans="1:21" x14ac:dyDescent="0.2">
      <c r="A469" s="466" t="s">
        <v>728</v>
      </c>
      <c r="B469" s="487" t="s">
        <v>909</v>
      </c>
      <c r="C469" s="56" t="s">
        <v>40</v>
      </c>
      <c r="D469" s="56" t="s">
        <v>684</v>
      </c>
      <c r="E469" s="56" t="s">
        <v>684</v>
      </c>
      <c r="F469" s="195" t="s">
        <v>675</v>
      </c>
      <c r="G469" s="56">
        <v>2</v>
      </c>
      <c r="H469" s="467">
        <v>613.4</v>
      </c>
      <c r="I469" s="56">
        <v>539.5</v>
      </c>
      <c r="J469" s="56">
        <v>476</v>
      </c>
      <c r="K469" s="468">
        <v>24</v>
      </c>
      <c r="L469" s="488" t="s">
        <v>112</v>
      </c>
      <c r="M469" s="111">
        <v>178236</v>
      </c>
      <c r="N469" s="111">
        <v>0</v>
      </c>
      <c r="O469" s="51">
        <v>80922.87</v>
      </c>
      <c r="P469" s="111">
        <v>0</v>
      </c>
      <c r="Q469" s="111">
        <v>97313.13</v>
      </c>
      <c r="R469" s="111">
        <v>0</v>
      </c>
      <c r="S469" s="111">
        <v>290.57059015324421</v>
      </c>
      <c r="T469" s="51">
        <v>290.57</v>
      </c>
      <c r="U469" s="181">
        <v>44196</v>
      </c>
    </row>
    <row r="470" spans="1:21" x14ac:dyDescent="0.2">
      <c r="A470" s="466" t="s">
        <v>728</v>
      </c>
      <c r="B470" s="487" t="s">
        <v>909</v>
      </c>
      <c r="C470" s="56" t="s">
        <v>40</v>
      </c>
      <c r="D470" s="56" t="s">
        <v>684</v>
      </c>
      <c r="E470" s="56" t="s">
        <v>684</v>
      </c>
      <c r="F470" s="195" t="s">
        <v>675</v>
      </c>
      <c r="G470" s="56">
        <v>2</v>
      </c>
      <c r="H470" s="57">
        <v>613.4</v>
      </c>
      <c r="I470" s="56">
        <v>539.5</v>
      </c>
      <c r="J470" s="56">
        <v>476</v>
      </c>
      <c r="K470" s="468">
        <v>24</v>
      </c>
      <c r="L470" s="488" t="s">
        <v>491</v>
      </c>
      <c r="M470" s="111">
        <v>2943424</v>
      </c>
      <c r="N470" s="111">
        <v>0</v>
      </c>
      <c r="O470" s="51">
        <v>1336375.96</v>
      </c>
      <c r="P470" s="111">
        <v>0</v>
      </c>
      <c r="Q470" s="111">
        <v>1607048.04</v>
      </c>
      <c r="R470" s="111">
        <v>0</v>
      </c>
      <c r="S470" s="111">
        <v>4798.5392892076952</v>
      </c>
      <c r="T470" s="51">
        <v>4798.54</v>
      </c>
      <c r="U470" s="181">
        <v>44196</v>
      </c>
    </row>
    <row r="471" spans="1:21" x14ac:dyDescent="0.2">
      <c r="A471" s="466" t="s">
        <v>728</v>
      </c>
      <c r="B471" s="487" t="s">
        <v>909</v>
      </c>
      <c r="C471" s="56" t="s">
        <v>40</v>
      </c>
      <c r="D471" s="56" t="s">
        <v>684</v>
      </c>
      <c r="E471" s="56" t="s">
        <v>684</v>
      </c>
      <c r="F471" s="195" t="s">
        <v>675</v>
      </c>
      <c r="G471" s="56">
        <v>2</v>
      </c>
      <c r="H471" s="57">
        <v>613.4</v>
      </c>
      <c r="I471" s="56">
        <v>539.5</v>
      </c>
      <c r="J471" s="56">
        <v>476</v>
      </c>
      <c r="K471" s="468">
        <v>24</v>
      </c>
      <c r="L471" s="488" t="s">
        <v>34</v>
      </c>
      <c r="M471" s="111">
        <v>408304</v>
      </c>
      <c r="N471" s="111">
        <v>0</v>
      </c>
      <c r="O471" s="51">
        <v>185378.54</v>
      </c>
      <c r="P471" s="111">
        <v>0</v>
      </c>
      <c r="Q471" s="111">
        <v>222925.46</v>
      </c>
      <c r="R471" s="111">
        <v>0</v>
      </c>
      <c r="S471" s="111">
        <v>665.64069122921421</v>
      </c>
      <c r="T471" s="51">
        <v>665.64</v>
      </c>
      <c r="U471" s="181">
        <v>44196</v>
      </c>
    </row>
    <row r="472" spans="1:21" x14ac:dyDescent="0.2">
      <c r="A472" s="466" t="s">
        <v>728</v>
      </c>
      <c r="B472" s="487" t="s">
        <v>909</v>
      </c>
      <c r="C472" s="56" t="s">
        <v>40</v>
      </c>
      <c r="D472" s="56" t="s">
        <v>684</v>
      </c>
      <c r="E472" s="56" t="s">
        <v>684</v>
      </c>
      <c r="F472" s="195" t="s">
        <v>675</v>
      </c>
      <c r="G472" s="56">
        <v>2</v>
      </c>
      <c r="H472" s="57">
        <v>613.4</v>
      </c>
      <c r="I472" s="56">
        <v>539.5</v>
      </c>
      <c r="J472" s="56">
        <v>476</v>
      </c>
      <c r="K472" s="468">
        <v>24</v>
      </c>
      <c r="L472" s="488" t="s">
        <v>48</v>
      </c>
      <c r="M472" s="111">
        <v>1784105</v>
      </c>
      <c r="N472" s="111">
        <v>0</v>
      </c>
      <c r="O472" s="51">
        <v>810020.92</v>
      </c>
      <c r="P472" s="111">
        <v>0</v>
      </c>
      <c r="Q472" s="111">
        <v>974084.08</v>
      </c>
      <c r="R472" s="111">
        <v>0</v>
      </c>
      <c r="S472" s="111">
        <v>2908.5507010107599</v>
      </c>
      <c r="T472" s="51">
        <v>2908.55</v>
      </c>
      <c r="U472" s="181">
        <v>44196</v>
      </c>
    </row>
    <row r="473" spans="1:21" x14ac:dyDescent="0.2">
      <c r="A473" s="466" t="s">
        <v>728</v>
      </c>
      <c r="B473" s="487" t="s">
        <v>909</v>
      </c>
      <c r="C473" s="56" t="s">
        <v>40</v>
      </c>
      <c r="D473" s="56" t="s">
        <v>684</v>
      </c>
      <c r="E473" s="56" t="s">
        <v>684</v>
      </c>
      <c r="F473" s="195" t="s">
        <v>675</v>
      </c>
      <c r="G473" s="56">
        <v>2</v>
      </c>
      <c r="H473" s="57">
        <v>613.4</v>
      </c>
      <c r="I473" s="56">
        <v>539.5</v>
      </c>
      <c r="J473" s="56">
        <v>476</v>
      </c>
      <c r="K473" s="468">
        <v>24</v>
      </c>
      <c r="L473" s="488" t="s">
        <v>36</v>
      </c>
      <c r="M473" s="111">
        <v>3251603</v>
      </c>
      <c r="N473" s="111">
        <v>0</v>
      </c>
      <c r="O473" s="51">
        <v>1476295.66</v>
      </c>
      <c r="P473" s="111">
        <v>0</v>
      </c>
      <c r="Q473" s="111">
        <v>1775307.34</v>
      </c>
      <c r="R473" s="111">
        <v>0</v>
      </c>
      <c r="S473" s="111">
        <v>5300.9504401695467</v>
      </c>
      <c r="T473" s="51">
        <v>5300.95</v>
      </c>
      <c r="U473" s="181">
        <v>44196</v>
      </c>
    </row>
    <row r="474" spans="1:21" x14ac:dyDescent="0.2">
      <c r="A474" s="466" t="s">
        <v>728</v>
      </c>
      <c r="B474" s="487" t="s">
        <v>909</v>
      </c>
      <c r="C474" s="56" t="s">
        <v>40</v>
      </c>
      <c r="D474" s="56" t="s">
        <v>684</v>
      </c>
      <c r="E474" s="56" t="s">
        <v>684</v>
      </c>
      <c r="F474" s="195" t="s">
        <v>675</v>
      </c>
      <c r="G474" s="56">
        <v>2</v>
      </c>
      <c r="H474" s="57">
        <v>613.4</v>
      </c>
      <c r="I474" s="56">
        <v>539.5</v>
      </c>
      <c r="J474" s="56">
        <v>476</v>
      </c>
      <c r="K474" s="468">
        <v>24</v>
      </c>
      <c r="L474" s="488" t="s">
        <v>41</v>
      </c>
      <c r="M474" s="111">
        <v>292187</v>
      </c>
      <c r="N474" s="111">
        <v>0</v>
      </c>
      <c r="O474" s="51">
        <v>132659</v>
      </c>
      <c r="P474" s="111">
        <v>0</v>
      </c>
      <c r="Q474" s="111">
        <v>159528</v>
      </c>
      <c r="R474" s="111">
        <v>0</v>
      </c>
      <c r="S474" s="111">
        <v>476.34007173133358</v>
      </c>
      <c r="T474" s="51">
        <v>476.34</v>
      </c>
      <c r="U474" s="181">
        <v>44196</v>
      </c>
    </row>
    <row r="475" spans="1:21" x14ac:dyDescent="0.2">
      <c r="A475" s="466" t="s">
        <v>728</v>
      </c>
      <c r="B475" s="487" t="s">
        <v>909</v>
      </c>
      <c r="C475" s="56" t="s">
        <v>40</v>
      </c>
      <c r="D475" s="56" t="s">
        <v>684</v>
      </c>
      <c r="E475" s="56" t="s">
        <v>684</v>
      </c>
      <c r="F475" s="195" t="s">
        <v>675</v>
      </c>
      <c r="G475" s="56">
        <v>2</v>
      </c>
      <c r="H475" s="467">
        <v>613.4</v>
      </c>
      <c r="I475" s="56">
        <v>539.5</v>
      </c>
      <c r="J475" s="56">
        <v>476</v>
      </c>
      <c r="K475" s="468">
        <v>24</v>
      </c>
      <c r="L475" s="488" t="s">
        <v>111</v>
      </c>
      <c r="M475" s="111">
        <v>218248</v>
      </c>
      <c r="N475" s="111">
        <v>0</v>
      </c>
      <c r="O475" s="51">
        <v>99089.15</v>
      </c>
      <c r="P475" s="111">
        <v>0</v>
      </c>
      <c r="Q475" s="111">
        <v>119158.85</v>
      </c>
      <c r="R475" s="111">
        <v>0</v>
      </c>
      <c r="S475" s="111">
        <v>355.80045647212262</v>
      </c>
      <c r="T475" s="51">
        <v>355.8</v>
      </c>
      <c r="U475" s="181">
        <v>44196</v>
      </c>
    </row>
    <row r="476" spans="1:21" ht="13.5" thickBot="1" x14ac:dyDescent="0.25">
      <c r="A476" s="496" t="s">
        <v>728</v>
      </c>
      <c r="B476" s="487" t="s">
        <v>909</v>
      </c>
      <c r="C476" s="182" t="s">
        <v>40</v>
      </c>
      <c r="D476" s="182" t="s">
        <v>684</v>
      </c>
      <c r="E476" s="182" t="s">
        <v>684</v>
      </c>
      <c r="F476" s="188" t="s">
        <v>675</v>
      </c>
      <c r="G476" s="182">
        <v>2</v>
      </c>
      <c r="H476" s="183">
        <v>613.4</v>
      </c>
      <c r="I476" s="182">
        <v>539.5</v>
      </c>
      <c r="J476" s="182">
        <v>476</v>
      </c>
      <c r="K476" s="498">
        <v>24</v>
      </c>
      <c r="L476" s="499" t="s">
        <v>83</v>
      </c>
      <c r="M476" s="113">
        <v>4331346</v>
      </c>
      <c r="N476" s="113">
        <v>0</v>
      </c>
      <c r="O476" s="151">
        <v>1966521.5299999998</v>
      </c>
      <c r="P476" s="113">
        <v>0</v>
      </c>
      <c r="Q476" s="113">
        <v>2364824.4700000002</v>
      </c>
      <c r="R476" s="113">
        <v>0</v>
      </c>
      <c r="S476" s="113">
        <v>7061.2096511248783</v>
      </c>
      <c r="T476" s="151">
        <v>7061.21</v>
      </c>
      <c r="U476" s="420">
        <v>44196</v>
      </c>
    </row>
    <row r="477" spans="1:21" ht="13.5" thickBot="1" x14ac:dyDescent="0.25">
      <c r="A477" s="500"/>
      <c r="B477" s="501" t="s">
        <v>31</v>
      </c>
      <c r="C477" s="132" t="s">
        <v>18</v>
      </c>
      <c r="D477" s="132" t="s">
        <v>18</v>
      </c>
      <c r="E477" s="132" t="s">
        <v>18</v>
      </c>
      <c r="F477" s="132" t="s">
        <v>18</v>
      </c>
      <c r="G477" s="132" t="s">
        <v>18</v>
      </c>
      <c r="H477" s="502">
        <f>H476</f>
        <v>613.4</v>
      </c>
      <c r="I477" s="502">
        <f>I476</f>
        <v>539.5</v>
      </c>
      <c r="J477" s="502">
        <f>J476</f>
        <v>476</v>
      </c>
      <c r="K477" s="503">
        <f>K476</f>
        <v>24</v>
      </c>
      <c r="L477" s="132" t="s">
        <v>18</v>
      </c>
      <c r="M477" s="133">
        <v>20068818</v>
      </c>
      <c r="N477" s="133">
        <v>0</v>
      </c>
      <c r="O477" s="133">
        <v>9111662.4299999997</v>
      </c>
      <c r="P477" s="133">
        <v>0</v>
      </c>
      <c r="Q477" s="133">
        <v>10957155.57</v>
      </c>
      <c r="R477" s="133">
        <v>0</v>
      </c>
      <c r="S477" s="133" t="s">
        <v>18</v>
      </c>
      <c r="T477" s="133" t="s">
        <v>18</v>
      </c>
      <c r="U477" s="504" t="s">
        <v>18</v>
      </c>
    </row>
    <row r="478" spans="1:21" x14ac:dyDescent="0.2">
      <c r="A478" s="463" t="s">
        <v>729</v>
      </c>
      <c r="B478" s="485" t="s">
        <v>910</v>
      </c>
      <c r="C478" s="160" t="s">
        <v>40</v>
      </c>
      <c r="D478" s="187" t="s">
        <v>684</v>
      </c>
      <c r="E478" s="160" t="s">
        <v>684</v>
      </c>
      <c r="F478" s="187" t="s">
        <v>675</v>
      </c>
      <c r="G478" s="160">
        <v>2</v>
      </c>
      <c r="H478" s="161">
        <v>609.5</v>
      </c>
      <c r="I478" s="160">
        <v>537.20000000000005</v>
      </c>
      <c r="J478" s="160">
        <v>414.1</v>
      </c>
      <c r="K478" s="465">
        <v>24</v>
      </c>
      <c r="L478" s="486" t="s">
        <v>93</v>
      </c>
      <c r="M478" s="111">
        <v>184331</v>
      </c>
      <c r="N478" s="111">
        <v>0</v>
      </c>
      <c r="O478" s="111">
        <v>83690.12</v>
      </c>
      <c r="P478" s="111">
        <v>0</v>
      </c>
      <c r="Q478" s="111">
        <v>100640.88</v>
      </c>
      <c r="R478" s="111">
        <v>0</v>
      </c>
      <c r="S478" s="111">
        <v>302.42986054142739</v>
      </c>
      <c r="T478" s="111">
        <v>302.43</v>
      </c>
      <c r="U478" s="181">
        <v>44196</v>
      </c>
    </row>
    <row r="479" spans="1:21" x14ac:dyDescent="0.2">
      <c r="A479" s="466" t="s">
        <v>729</v>
      </c>
      <c r="B479" s="485" t="s">
        <v>910</v>
      </c>
      <c r="C479" s="56" t="s">
        <v>40</v>
      </c>
      <c r="D479" s="56" t="s">
        <v>684</v>
      </c>
      <c r="E479" s="56" t="s">
        <v>684</v>
      </c>
      <c r="F479" s="195" t="s">
        <v>675</v>
      </c>
      <c r="G479" s="56">
        <v>2</v>
      </c>
      <c r="H479" s="57">
        <v>609.5</v>
      </c>
      <c r="I479" s="56">
        <v>537.20000000000005</v>
      </c>
      <c r="J479" s="56">
        <v>414.1</v>
      </c>
      <c r="K479" s="468">
        <v>24</v>
      </c>
      <c r="L479" s="488" t="s">
        <v>49</v>
      </c>
      <c r="M479" s="111">
        <v>4483109</v>
      </c>
      <c r="N479" s="111">
        <v>0</v>
      </c>
      <c r="O479" s="51">
        <v>2035425.1</v>
      </c>
      <c r="P479" s="111">
        <v>0</v>
      </c>
      <c r="Q479" s="111">
        <v>2447683.9</v>
      </c>
      <c r="R479" s="111">
        <v>0</v>
      </c>
      <c r="S479" s="51">
        <v>10826.150688239555</v>
      </c>
      <c r="T479" s="51">
        <v>10826.15</v>
      </c>
      <c r="U479" s="181">
        <v>44196</v>
      </c>
    </row>
    <row r="480" spans="1:21" x14ac:dyDescent="0.2">
      <c r="A480" s="466" t="s">
        <v>729</v>
      </c>
      <c r="B480" s="485" t="s">
        <v>910</v>
      </c>
      <c r="C480" s="56" t="s">
        <v>40</v>
      </c>
      <c r="D480" s="56" t="s">
        <v>684</v>
      </c>
      <c r="E480" s="56" t="s">
        <v>684</v>
      </c>
      <c r="F480" s="195" t="s">
        <v>675</v>
      </c>
      <c r="G480" s="56">
        <v>2</v>
      </c>
      <c r="H480" s="57">
        <v>609.5</v>
      </c>
      <c r="I480" s="56">
        <v>537.20000000000005</v>
      </c>
      <c r="J480" s="56">
        <v>414.1</v>
      </c>
      <c r="K480" s="468">
        <v>24</v>
      </c>
      <c r="L480" s="488" t="s">
        <v>94</v>
      </c>
      <c r="M480" s="111">
        <v>108430</v>
      </c>
      <c r="N480" s="111">
        <v>0</v>
      </c>
      <c r="O480" s="51">
        <v>49229.48</v>
      </c>
      <c r="P480" s="111">
        <v>0</v>
      </c>
      <c r="Q480" s="111">
        <v>59200.52</v>
      </c>
      <c r="R480" s="111">
        <v>0</v>
      </c>
      <c r="S480" s="111">
        <v>177.89991796554554</v>
      </c>
      <c r="T480" s="51">
        <v>177.9</v>
      </c>
      <c r="U480" s="181">
        <v>44196</v>
      </c>
    </row>
    <row r="481" spans="1:21" x14ac:dyDescent="0.2">
      <c r="A481" s="466" t="s">
        <v>729</v>
      </c>
      <c r="B481" s="485" t="s">
        <v>910</v>
      </c>
      <c r="C481" s="56" t="s">
        <v>40</v>
      </c>
      <c r="D481" s="56" t="s">
        <v>684</v>
      </c>
      <c r="E481" s="56" t="s">
        <v>684</v>
      </c>
      <c r="F481" s="195" t="s">
        <v>675</v>
      </c>
      <c r="G481" s="56">
        <v>2</v>
      </c>
      <c r="H481" s="57">
        <v>609.5</v>
      </c>
      <c r="I481" s="56">
        <v>537.20000000000005</v>
      </c>
      <c r="J481" s="56">
        <v>414.1</v>
      </c>
      <c r="K481" s="468">
        <v>24</v>
      </c>
      <c r="L481" s="488" t="s">
        <v>462</v>
      </c>
      <c r="M481" s="111">
        <v>108430</v>
      </c>
      <c r="N481" s="111">
        <v>0</v>
      </c>
      <c r="O481" s="51">
        <v>49229.48</v>
      </c>
      <c r="P481" s="111">
        <v>0</v>
      </c>
      <c r="Q481" s="111">
        <v>59200.52</v>
      </c>
      <c r="R481" s="111">
        <v>0</v>
      </c>
      <c r="S481" s="111">
        <v>177.89991796554554</v>
      </c>
      <c r="T481" s="51">
        <v>177.9</v>
      </c>
      <c r="U481" s="181">
        <v>44196</v>
      </c>
    </row>
    <row r="482" spans="1:21" x14ac:dyDescent="0.2">
      <c r="A482" s="466" t="s">
        <v>729</v>
      </c>
      <c r="B482" s="485" t="s">
        <v>910</v>
      </c>
      <c r="C482" s="56" t="s">
        <v>40</v>
      </c>
      <c r="D482" s="56" t="s">
        <v>684</v>
      </c>
      <c r="E482" s="56" t="s">
        <v>684</v>
      </c>
      <c r="F482" s="195" t="s">
        <v>675</v>
      </c>
      <c r="G482" s="56">
        <v>2</v>
      </c>
      <c r="H482" s="57">
        <v>609.5</v>
      </c>
      <c r="I482" s="56">
        <v>537.20000000000005</v>
      </c>
      <c r="J482" s="56">
        <v>414.1</v>
      </c>
      <c r="K482" s="468">
        <v>24</v>
      </c>
      <c r="L482" s="488" t="s">
        <v>87</v>
      </c>
      <c r="M482" s="111">
        <v>142769</v>
      </c>
      <c r="N482" s="111">
        <v>0</v>
      </c>
      <c r="O482" s="51">
        <v>64820.11</v>
      </c>
      <c r="P482" s="111">
        <v>0</v>
      </c>
      <c r="Q482" s="111">
        <v>77948.89</v>
      </c>
      <c r="R482" s="111">
        <v>0</v>
      </c>
      <c r="S482" s="111">
        <v>234.23954060705498</v>
      </c>
      <c r="T482" s="51">
        <v>234.24</v>
      </c>
      <c r="U482" s="181">
        <v>44196</v>
      </c>
    </row>
    <row r="483" spans="1:21" ht="25.5" x14ac:dyDescent="0.2">
      <c r="A483" s="466" t="s">
        <v>729</v>
      </c>
      <c r="B483" s="485" t="s">
        <v>910</v>
      </c>
      <c r="C483" s="56" t="s">
        <v>40</v>
      </c>
      <c r="D483" s="56" t="s">
        <v>684</v>
      </c>
      <c r="E483" s="56" t="s">
        <v>684</v>
      </c>
      <c r="F483" s="195" t="s">
        <v>675</v>
      </c>
      <c r="G483" s="56">
        <v>2</v>
      </c>
      <c r="H483" s="57">
        <v>609.5</v>
      </c>
      <c r="I483" s="56">
        <v>537.20000000000005</v>
      </c>
      <c r="J483" s="56">
        <v>414.1</v>
      </c>
      <c r="K483" s="468">
        <v>24</v>
      </c>
      <c r="L483" s="488" t="s">
        <v>96</v>
      </c>
      <c r="M483" s="111">
        <v>144573</v>
      </c>
      <c r="N483" s="111">
        <v>0</v>
      </c>
      <c r="O483" s="51">
        <v>65639.16</v>
      </c>
      <c r="P483" s="111">
        <v>0</v>
      </c>
      <c r="Q483" s="111">
        <v>78933.84</v>
      </c>
      <c r="R483" s="111">
        <v>0</v>
      </c>
      <c r="S483" s="111">
        <v>237.19934372436424</v>
      </c>
      <c r="T483" s="51">
        <v>237.2</v>
      </c>
      <c r="U483" s="181">
        <v>44196</v>
      </c>
    </row>
    <row r="484" spans="1:21" x14ac:dyDescent="0.2">
      <c r="A484" s="466" t="s">
        <v>729</v>
      </c>
      <c r="B484" s="485" t="s">
        <v>910</v>
      </c>
      <c r="C484" s="56" t="s">
        <v>40</v>
      </c>
      <c r="D484" s="56" t="s">
        <v>684</v>
      </c>
      <c r="E484" s="56" t="s">
        <v>684</v>
      </c>
      <c r="F484" s="195" t="s">
        <v>675</v>
      </c>
      <c r="G484" s="56">
        <v>2</v>
      </c>
      <c r="H484" s="57">
        <v>609.5</v>
      </c>
      <c r="I484" s="56">
        <v>537.20000000000005</v>
      </c>
      <c r="J484" s="56">
        <v>414.1</v>
      </c>
      <c r="K484" s="468">
        <v>24</v>
      </c>
      <c r="L484" s="488" t="s">
        <v>95</v>
      </c>
      <c r="M484" s="111">
        <v>701565</v>
      </c>
      <c r="N484" s="111">
        <v>0</v>
      </c>
      <c r="O484" s="51">
        <v>318525.15999999997</v>
      </c>
      <c r="P484" s="111">
        <v>0</v>
      </c>
      <c r="Q484" s="111">
        <v>383039.84</v>
      </c>
      <c r="R484" s="111">
        <v>0</v>
      </c>
      <c r="S484" s="111">
        <v>1151.0500410172272</v>
      </c>
      <c r="T484" s="51">
        <v>1151.05</v>
      </c>
      <c r="U484" s="181">
        <v>44196</v>
      </c>
    </row>
    <row r="485" spans="1:21" x14ac:dyDescent="0.2">
      <c r="A485" s="466" t="s">
        <v>729</v>
      </c>
      <c r="B485" s="485" t="s">
        <v>910</v>
      </c>
      <c r="C485" s="56" t="s">
        <v>40</v>
      </c>
      <c r="D485" s="56" t="s">
        <v>684</v>
      </c>
      <c r="E485" s="56" t="s">
        <v>684</v>
      </c>
      <c r="F485" s="195" t="s">
        <v>675</v>
      </c>
      <c r="G485" s="56">
        <v>2</v>
      </c>
      <c r="H485" s="57">
        <v>609.5</v>
      </c>
      <c r="I485" s="56">
        <v>537.20000000000005</v>
      </c>
      <c r="J485" s="56">
        <v>414.1</v>
      </c>
      <c r="K485" s="468">
        <v>24</v>
      </c>
      <c r="L485" s="488" t="s">
        <v>37</v>
      </c>
      <c r="M485" s="111">
        <v>108430</v>
      </c>
      <c r="N485" s="111">
        <v>0</v>
      </c>
      <c r="O485" s="51">
        <v>49229.48</v>
      </c>
      <c r="P485" s="111">
        <v>0</v>
      </c>
      <c r="Q485" s="111">
        <v>59200.52</v>
      </c>
      <c r="R485" s="111">
        <v>0</v>
      </c>
      <c r="S485" s="111">
        <v>177.89991796554554</v>
      </c>
      <c r="T485" s="51">
        <v>177.9</v>
      </c>
      <c r="U485" s="181">
        <v>44196</v>
      </c>
    </row>
    <row r="486" spans="1:21" x14ac:dyDescent="0.2">
      <c r="A486" s="466" t="s">
        <v>729</v>
      </c>
      <c r="B486" s="485" t="s">
        <v>910</v>
      </c>
      <c r="C486" s="56" t="s">
        <v>40</v>
      </c>
      <c r="D486" s="56" t="s">
        <v>684</v>
      </c>
      <c r="E486" s="56" t="s">
        <v>684</v>
      </c>
      <c r="F486" s="195" t="s">
        <v>675</v>
      </c>
      <c r="G486" s="56">
        <v>2</v>
      </c>
      <c r="H486" s="57">
        <v>609.5</v>
      </c>
      <c r="I486" s="56">
        <v>537.20000000000005</v>
      </c>
      <c r="J486" s="56">
        <v>414.1</v>
      </c>
      <c r="K486" s="468">
        <v>24</v>
      </c>
      <c r="L486" s="488" t="s">
        <v>112</v>
      </c>
      <c r="M486" s="111">
        <v>177102</v>
      </c>
      <c r="N486" s="111">
        <v>0</v>
      </c>
      <c r="O486" s="51">
        <v>80408.009999999995</v>
      </c>
      <c r="P486" s="111">
        <v>0</v>
      </c>
      <c r="Q486" s="111">
        <v>96693.99</v>
      </c>
      <c r="R486" s="111">
        <v>0</v>
      </c>
      <c r="S486" s="111">
        <v>290.56931911402791</v>
      </c>
      <c r="T486" s="51">
        <v>290.57</v>
      </c>
      <c r="U486" s="181">
        <v>44196</v>
      </c>
    </row>
    <row r="487" spans="1:21" x14ac:dyDescent="0.2">
      <c r="A487" s="466" t="s">
        <v>729</v>
      </c>
      <c r="B487" s="485" t="s">
        <v>910</v>
      </c>
      <c r="C487" s="56" t="s">
        <v>40</v>
      </c>
      <c r="D487" s="56" t="s">
        <v>684</v>
      </c>
      <c r="E487" s="56" t="s">
        <v>684</v>
      </c>
      <c r="F487" s="195" t="s">
        <v>675</v>
      </c>
      <c r="G487" s="56">
        <v>2</v>
      </c>
      <c r="H487" s="57">
        <v>609.5</v>
      </c>
      <c r="I487" s="56">
        <v>537.20000000000005</v>
      </c>
      <c r="J487" s="56">
        <v>414.1</v>
      </c>
      <c r="K487" s="468">
        <v>24</v>
      </c>
      <c r="L487" s="488" t="s">
        <v>34</v>
      </c>
      <c r="M487" s="111">
        <v>405708</v>
      </c>
      <c r="N487" s="111">
        <v>0</v>
      </c>
      <c r="O487" s="51">
        <v>184199.9</v>
      </c>
      <c r="P487" s="111">
        <v>0</v>
      </c>
      <c r="Q487" s="111">
        <v>221508.1</v>
      </c>
      <c r="R487" s="111">
        <v>0</v>
      </c>
      <c r="S487" s="111">
        <v>665.64068908941761</v>
      </c>
      <c r="T487" s="51">
        <v>665.64</v>
      </c>
      <c r="U487" s="181">
        <v>44196</v>
      </c>
    </row>
    <row r="488" spans="1:21" x14ac:dyDescent="0.2">
      <c r="A488" s="466" t="s">
        <v>729</v>
      </c>
      <c r="B488" s="485" t="s">
        <v>910</v>
      </c>
      <c r="C488" s="56" t="s">
        <v>40</v>
      </c>
      <c r="D488" s="56" t="s">
        <v>684</v>
      </c>
      <c r="E488" s="56" t="s">
        <v>684</v>
      </c>
      <c r="F488" s="195" t="s">
        <v>675</v>
      </c>
      <c r="G488" s="56">
        <v>2</v>
      </c>
      <c r="H488" s="57">
        <v>609.5</v>
      </c>
      <c r="I488" s="56">
        <v>537.20000000000005</v>
      </c>
      <c r="J488" s="56">
        <v>414.1</v>
      </c>
      <c r="K488" s="468">
        <v>24</v>
      </c>
      <c r="L488" s="488" t="s">
        <v>48</v>
      </c>
      <c r="M488" s="111">
        <v>1772761</v>
      </c>
      <c r="N488" s="111">
        <v>0</v>
      </c>
      <c r="O488" s="51">
        <v>804870.51</v>
      </c>
      <c r="P488" s="111">
        <v>0</v>
      </c>
      <c r="Q488" s="111">
        <v>967890.49</v>
      </c>
      <c r="R488" s="111">
        <v>0</v>
      </c>
      <c r="S488" s="111">
        <v>2908.5496308449547</v>
      </c>
      <c r="T488" s="51">
        <v>2908.55</v>
      </c>
      <c r="U488" s="181">
        <v>44196</v>
      </c>
    </row>
    <row r="489" spans="1:21" x14ac:dyDescent="0.2">
      <c r="A489" s="466" t="s">
        <v>729</v>
      </c>
      <c r="B489" s="485" t="s">
        <v>910</v>
      </c>
      <c r="C489" s="56" t="s">
        <v>40</v>
      </c>
      <c r="D489" s="56" t="s">
        <v>684</v>
      </c>
      <c r="E489" s="56" t="s">
        <v>684</v>
      </c>
      <c r="F489" s="195" t="s">
        <v>675</v>
      </c>
      <c r="G489" s="56">
        <v>2</v>
      </c>
      <c r="H489" s="57">
        <v>609.5</v>
      </c>
      <c r="I489" s="56">
        <v>537.20000000000005</v>
      </c>
      <c r="J489" s="56">
        <v>414.1</v>
      </c>
      <c r="K489" s="468">
        <v>24</v>
      </c>
      <c r="L489" s="488" t="s">
        <v>36</v>
      </c>
      <c r="M489" s="111">
        <v>3230929</v>
      </c>
      <c r="N489" s="111">
        <v>0</v>
      </c>
      <c r="O489" s="51">
        <v>1466909.23</v>
      </c>
      <c r="P489" s="111">
        <v>0</v>
      </c>
      <c r="Q489" s="111">
        <v>1764019.77</v>
      </c>
      <c r="R489" s="111">
        <v>0</v>
      </c>
      <c r="S489" s="111">
        <v>5300.9499589827728</v>
      </c>
      <c r="T489" s="51">
        <v>5300.95</v>
      </c>
      <c r="U489" s="181">
        <v>44196</v>
      </c>
    </row>
    <row r="490" spans="1:21" x14ac:dyDescent="0.2">
      <c r="A490" s="466" t="s">
        <v>729</v>
      </c>
      <c r="B490" s="485" t="s">
        <v>910</v>
      </c>
      <c r="C490" s="56" t="s">
        <v>40</v>
      </c>
      <c r="D490" s="56" t="s">
        <v>684</v>
      </c>
      <c r="E490" s="56" t="s">
        <v>684</v>
      </c>
      <c r="F490" s="195" t="s">
        <v>675</v>
      </c>
      <c r="G490" s="56">
        <v>2</v>
      </c>
      <c r="H490" s="57">
        <v>609.5</v>
      </c>
      <c r="I490" s="56">
        <v>537.20000000000005</v>
      </c>
      <c r="J490" s="56">
        <v>414.1</v>
      </c>
      <c r="K490" s="468">
        <v>24</v>
      </c>
      <c r="L490" s="488" t="s">
        <v>41</v>
      </c>
      <c r="M490" s="111">
        <v>290329</v>
      </c>
      <c r="N490" s="111">
        <v>0</v>
      </c>
      <c r="O490" s="51">
        <v>131815.43</v>
      </c>
      <c r="P490" s="111">
        <v>0</v>
      </c>
      <c r="Q490" s="111">
        <v>158513.57</v>
      </c>
      <c r="R490" s="111">
        <v>0</v>
      </c>
      <c r="S490" s="111">
        <v>476.33962264150944</v>
      </c>
      <c r="T490" s="51">
        <v>476.34</v>
      </c>
      <c r="U490" s="181">
        <v>44196</v>
      </c>
    </row>
    <row r="491" spans="1:21" x14ac:dyDescent="0.2">
      <c r="A491" s="466" t="s">
        <v>729</v>
      </c>
      <c r="B491" s="485" t="s">
        <v>910</v>
      </c>
      <c r="C491" s="56" t="s">
        <v>40</v>
      </c>
      <c r="D491" s="56" t="s">
        <v>684</v>
      </c>
      <c r="E491" s="56" t="s">
        <v>684</v>
      </c>
      <c r="F491" s="195" t="s">
        <v>675</v>
      </c>
      <c r="G491" s="56">
        <v>2</v>
      </c>
      <c r="H491" s="467">
        <v>609.5</v>
      </c>
      <c r="I491" s="56">
        <v>537.20000000000005</v>
      </c>
      <c r="J491" s="56">
        <v>414.1</v>
      </c>
      <c r="K491" s="468">
        <v>24</v>
      </c>
      <c r="L491" s="488" t="s">
        <v>111</v>
      </c>
      <c r="M491" s="111">
        <v>216860</v>
      </c>
      <c r="N491" s="111">
        <v>0</v>
      </c>
      <c r="O491" s="51">
        <v>98458.97</v>
      </c>
      <c r="P491" s="111">
        <v>0</v>
      </c>
      <c r="Q491" s="111">
        <v>118401.03</v>
      </c>
      <c r="R491" s="111">
        <v>0</v>
      </c>
      <c r="S491" s="111">
        <v>355.79983593109108</v>
      </c>
      <c r="T491" s="51">
        <v>355.8</v>
      </c>
      <c r="U491" s="181">
        <v>44196</v>
      </c>
    </row>
    <row r="492" spans="1:21" x14ac:dyDescent="0.2">
      <c r="A492" s="466" t="s">
        <v>729</v>
      </c>
      <c r="B492" s="485" t="s">
        <v>910</v>
      </c>
      <c r="C492" s="56" t="s">
        <v>40</v>
      </c>
      <c r="D492" s="56" t="s">
        <v>684</v>
      </c>
      <c r="E492" s="56" t="s">
        <v>684</v>
      </c>
      <c r="F492" s="195" t="s">
        <v>675</v>
      </c>
      <c r="G492" s="56">
        <v>2</v>
      </c>
      <c r="H492" s="57">
        <v>609.5</v>
      </c>
      <c r="I492" s="56">
        <v>537.20000000000005</v>
      </c>
      <c r="J492" s="56">
        <v>414.1</v>
      </c>
      <c r="K492" s="468">
        <v>24</v>
      </c>
      <c r="L492" s="488" t="s">
        <v>491</v>
      </c>
      <c r="M492" s="111">
        <v>2924710</v>
      </c>
      <c r="N492" s="111">
        <v>0</v>
      </c>
      <c r="O492" s="51">
        <v>1327879.4099999999</v>
      </c>
      <c r="P492" s="111">
        <v>0</v>
      </c>
      <c r="Q492" s="111">
        <v>1596830.59</v>
      </c>
      <c r="R492" s="111">
        <v>0</v>
      </c>
      <c r="S492" s="111">
        <v>4798.5397867104184</v>
      </c>
      <c r="T492" s="51">
        <v>4798.54</v>
      </c>
      <c r="U492" s="181">
        <v>44196</v>
      </c>
    </row>
    <row r="493" spans="1:21" x14ac:dyDescent="0.2">
      <c r="A493" s="466"/>
      <c r="B493" s="470" t="s">
        <v>31</v>
      </c>
      <c r="C493" s="413" t="s">
        <v>18</v>
      </c>
      <c r="D493" s="413" t="s">
        <v>18</v>
      </c>
      <c r="E493" s="413" t="s">
        <v>18</v>
      </c>
      <c r="F493" s="413" t="s">
        <v>18</v>
      </c>
      <c r="G493" s="413" t="s">
        <v>18</v>
      </c>
      <c r="H493" s="471">
        <f>H492</f>
        <v>609.5</v>
      </c>
      <c r="I493" s="471">
        <f>I492</f>
        <v>537.20000000000005</v>
      </c>
      <c r="J493" s="471">
        <f>J492</f>
        <v>414.1</v>
      </c>
      <c r="K493" s="472">
        <f>K492</f>
        <v>24</v>
      </c>
      <c r="L493" s="413" t="s">
        <v>18</v>
      </c>
      <c r="M493" s="473">
        <v>15000036</v>
      </c>
      <c r="N493" s="473">
        <v>0</v>
      </c>
      <c r="O493" s="473">
        <v>6810329.5499999998</v>
      </c>
      <c r="P493" s="473">
        <v>0</v>
      </c>
      <c r="Q493" s="473">
        <v>8189706.4500000002</v>
      </c>
      <c r="R493" s="473">
        <v>0</v>
      </c>
      <c r="S493" s="474" t="s">
        <v>18</v>
      </c>
      <c r="T493" s="474" t="s">
        <v>18</v>
      </c>
      <c r="U493" s="543" t="s">
        <v>18</v>
      </c>
    </row>
    <row r="494" spans="1:21" x14ac:dyDescent="0.2">
      <c r="A494" s="466" t="s">
        <v>730</v>
      </c>
      <c r="B494" s="487" t="s">
        <v>911</v>
      </c>
      <c r="C494" s="56" t="s">
        <v>40</v>
      </c>
      <c r="D494" s="195" t="s">
        <v>684</v>
      </c>
      <c r="E494" s="56" t="s">
        <v>684</v>
      </c>
      <c r="F494" s="195" t="s">
        <v>675</v>
      </c>
      <c r="G494" s="56">
        <v>2</v>
      </c>
      <c r="H494" s="57">
        <v>689.1</v>
      </c>
      <c r="I494" s="56">
        <v>617.29999999999995</v>
      </c>
      <c r="J494" s="56">
        <v>496</v>
      </c>
      <c r="K494" s="468">
        <v>24</v>
      </c>
      <c r="L494" s="488" t="s">
        <v>93</v>
      </c>
      <c r="M494" s="111">
        <v>208405</v>
      </c>
      <c r="N494" s="111">
        <v>0</v>
      </c>
      <c r="O494" s="51">
        <v>94620.22</v>
      </c>
      <c r="P494" s="111">
        <v>0</v>
      </c>
      <c r="Q494" s="111">
        <v>113784.78</v>
      </c>
      <c r="R494" s="111">
        <v>0</v>
      </c>
      <c r="S494" s="111">
        <v>302.43070671890871</v>
      </c>
      <c r="T494" s="51">
        <v>302.43</v>
      </c>
      <c r="U494" s="181">
        <v>44196</v>
      </c>
    </row>
    <row r="495" spans="1:21" x14ac:dyDescent="0.2">
      <c r="A495" s="466" t="s">
        <v>730</v>
      </c>
      <c r="B495" s="487" t="s">
        <v>911</v>
      </c>
      <c r="C495" s="56" t="s">
        <v>40</v>
      </c>
      <c r="D495" s="56" t="s">
        <v>684</v>
      </c>
      <c r="E495" s="56" t="s">
        <v>684</v>
      </c>
      <c r="F495" s="195" t="s">
        <v>675</v>
      </c>
      <c r="G495" s="56">
        <v>2</v>
      </c>
      <c r="H495" s="57">
        <v>689.1</v>
      </c>
      <c r="I495" s="56">
        <v>617.29999999999995</v>
      </c>
      <c r="J495" s="56">
        <v>496</v>
      </c>
      <c r="K495" s="468">
        <v>24</v>
      </c>
      <c r="L495" s="488" t="s">
        <v>49</v>
      </c>
      <c r="M495" s="111">
        <v>5369770</v>
      </c>
      <c r="N495" s="111">
        <v>0</v>
      </c>
      <c r="O495" s="51">
        <v>2437987.71</v>
      </c>
      <c r="P495" s="111">
        <v>0</v>
      </c>
      <c r="Q495" s="111">
        <v>2931782.29</v>
      </c>
      <c r="R495" s="111">
        <v>0</v>
      </c>
      <c r="S495" s="51">
        <v>10826.149193548386</v>
      </c>
      <c r="T495" s="51">
        <v>10826.15</v>
      </c>
      <c r="U495" s="181">
        <v>44196</v>
      </c>
    </row>
    <row r="496" spans="1:21" x14ac:dyDescent="0.2">
      <c r="A496" s="466" t="s">
        <v>730</v>
      </c>
      <c r="B496" s="487" t="s">
        <v>911</v>
      </c>
      <c r="C496" s="56" t="s">
        <v>40</v>
      </c>
      <c r="D496" s="56" t="s">
        <v>684</v>
      </c>
      <c r="E496" s="56" t="s">
        <v>684</v>
      </c>
      <c r="F496" s="195" t="s">
        <v>675</v>
      </c>
      <c r="G496" s="56">
        <v>2</v>
      </c>
      <c r="H496" s="467">
        <v>689.1</v>
      </c>
      <c r="I496" s="56">
        <v>617.29999999999995</v>
      </c>
      <c r="J496" s="56">
        <v>496</v>
      </c>
      <c r="K496" s="468">
        <v>24</v>
      </c>
      <c r="L496" s="488" t="s">
        <v>94</v>
      </c>
      <c r="M496" s="111">
        <v>122591</v>
      </c>
      <c r="N496" s="111">
        <v>0</v>
      </c>
      <c r="O496" s="51">
        <v>55658.869999999995</v>
      </c>
      <c r="P496" s="111">
        <v>0</v>
      </c>
      <c r="Q496" s="111">
        <v>66932.13</v>
      </c>
      <c r="R496" s="111">
        <v>0</v>
      </c>
      <c r="S496" s="111">
        <v>177.90015962850094</v>
      </c>
      <c r="T496" s="51">
        <v>177.9</v>
      </c>
      <c r="U496" s="181">
        <v>44196</v>
      </c>
    </row>
    <row r="497" spans="1:21" x14ac:dyDescent="0.2">
      <c r="A497" s="466" t="s">
        <v>730</v>
      </c>
      <c r="B497" s="487" t="s">
        <v>911</v>
      </c>
      <c r="C497" s="56" t="s">
        <v>40</v>
      </c>
      <c r="D497" s="56" t="s">
        <v>684</v>
      </c>
      <c r="E497" s="56" t="s">
        <v>684</v>
      </c>
      <c r="F497" s="195" t="s">
        <v>675</v>
      </c>
      <c r="G497" s="56">
        <v>2</v>
      </c>
      <c r="H497" s="57">
        <v>689.1</v>
      </c>
      <c r="I497" s="56">
        <v>617.29999999999995</v>
      </c>
      <c r="J497" s="56">
        <v>496</v>
      </c>
      <c r="K497" s="468">
        <v>24</v>
      </c>
      <c r="L497" s="488" t="s">
        <v>34</v>
      </c>
      <c r="M497" s="111">
        <v>458693</v>
      </c>
      <c r="N497" s="111">
        <v>0</v>
      </c>
      <c r="O497" s="51">
        <v>208256.2</v>
      </c>
      <c r="P497" s="111">
        <v>0</v>
      </c>
      <c r="Q497" s="111">
        <v>250436.8</v>
      </c>
      <c r="R497" s="111">
        <v>0</v>
      </c>
      <c r="S497" s="111">
        <v>665.64069075605858</v>
      </c>
      <c r="T497" s="51">
        <v>665.64</v>
      </c>
      <c r="U497" s="181">
        <v>44196</v>
      </c>
    </row>
    <row r="498" spans="1:21" x14ac:dyDescent="0.2">
      <c r="A498" s="466" t="s">
        <v>730</v>
      </c>
      <c r="B498" s="487" t="s">
        <v>911</v>
      </c>
      <c r="C498" s="56" t="s">
        <v>40</v>
      </c>
      <c r="D498" s="56" t="s">
        <v>684</v>
      </c>
      <c r="E498" s="56" t="s">
        <v>684</v>
      </c>
      <c r="F498" s="195" t="s">
        <v>675</v>
      </c>
      <c r="G498" s="56">
        <v>2</v>
      </c>
      <c r="H498" s="467">
        <v>689.1</v>
      </c>
      <c r="I498" s="56">
        <v>617.29999999999995</v>
      </c>
      <c r="J498" s="56">
        <v>496</v>
      </c>
      <c r="K498" s="468">
        <v>24</v>
      </c>
      <c r="L498" s="488" t="s">
        <v>462</v>
      </c>
      <c r="M498" s="111">
        <v>122591</v>
      </c>
      <c r="N498" s="111">
        <v>0</v>
      </c>
      <c r="O498" s="51">
        <v>55658.869999999995</v>
      </c>
      <c r="P498" s="111">
        <v>0</v>
      </c>
      <c r="Q498" s="111">
        <v>66932.13</v>
      </c>
      <c r="R498" s="111">
        <v>0</v>
      </c>
      <c r="S498" s="111">
        <v>177.90015962850094</v>
      </c>
      <c r="T498" s="51">
        <v>177.9</v>
      </c>
      <c r="U498" s="181">
        <v>44196</v>
      </c>
    </row>
    <row r="499" spans="1:21" x14ac:dyDescent="0.2">
      <c r="A499" s="466" t="s">
        <v>730</v>
      </c>
      <c r="B499" s="487" t="s">
        <v>911</v>
      </c>
      <c r="C499" s="56" t="s">
        <v>40</v>
      </c>
      <c r="D499" s="56" t="s">
        <v>684</v>
      </c>
      <c r="E499" s="56" t="s">
        <v>684</v>
      </c>
      <c r="F499" s="195" t="s">
        <v>675</v>
      </c>
      <c r="G499" s="56">
        <v>2</v>
      </c>
      <c r="H499" s="57">
        <v>689.1</v>
      </c>
      <c r="I499" s="56">
        <v>617.29999999999995</v>
      </c>
      <c r="J499" s="56">
        <v>496</v>
      </c>
      <c r="K499" s="468">
        <v>24</v>
      </c>
      <c r="L499" s="488" t="s">
        <v>48</v>
      </c>
      <c r="M499" s="111">
        <v>2004282</v>
      </c>
      <c r="N499" s="111">
        <v>0</v>
      </c>
      <c r="O499" s="51">
        <v>909985.87999999989</v>
      </c>
      <c r="P499" s="111">
        <v>0</v>
      </c>
      <c r="Q499" s="111">
        <v>1094296.1200000001</v>
      </c>
      <c r="R499" s="111">
        <v>0</v>
      </c>
      <c r="S499" s="111">
        <v>2908.550282977797</v>
      </c>
      <c r="T499" s="51">
        <v>2908.55</v>
      </c>
      <c r="U499" s="181">
        <v>44196</v>
      </c>
    </row>
    <row r="500" spans="1:21" x14ac:dyDescent="0.2">
      <c r="A500" s="466" t="s">
        <v>730</v>
      </c>
      <c r="B500" s="487" t="s">
        <v>911</v>
      </c>
      <c r="C500" s="56" t="s">
        <v>40</v>
      </c>
      <c r="D500" s="56" t="s">
        <v>684</v>
      </c>
      <c r="E500" s="56" t="s">
        <v>684</v>
      </c>
      <c r="F500" s="195" t="s">
        <v>675</v>
      </c>
      <c r="G500" s="56">
        <v>2</v>
      </c>
      <c r="H500" s="467">
        <v>689.1</v>
      </c>
      <c r="I500" s="56">
        <v>617.29999999999995</v>
      </c>
      <c r="J500" s="56">
        <v>496</v>
      </c>
      <c r="K500" s="468">
        <v>24</v>
      </c>
      <c r="L500" s="488" t="s">
        <v>87</v>
      </c>
      <c r="M500" s="111">
        <v>161415</v>
      </c>
      <c r="N500" s="111">
        <v>0</v>
      </c>
      <c r="O500" s="51">
        <v>73285.78</v>
      </c>
      <c r="P500" s="111">
        <v>0</v>
      </c>
      <c r="Q500" s="111">
        <v>88129.22</v>
      </c>
      <c r="R500" s="111">
        <v>0</v>
      </c>
      <c r="S500" s="111">
        <v>234.2403134523291</v>
      </c>
      <c r="T500" s="51">
        <v>234.24</v>
      </c>
      <c r="U500" s="181">
        <v>44196</v>
      </c>
    </row>
    <row r="501" spans="1:21" x14ac:dyDescent="0.2">
      <c r="A501" s="466" t="s">
        <v>730</v>
      </c>
      <c r="B501" s="487" t="s">
        <v>911</v>
      </c>
      <c r="C501" s="56" t="s">
        <v>40</v>
      </c>
      <c r="D501" s="56" t="s">
        <v>684</v>
      </c>
      <c r="E501" s="56" t="s">
        <v>684</v>
      </c>
      <c r="F501" s="195" t="s">
        <v>675</v>
      </c>
      <c r="G501" s="56">
        <v>2</v>
      </c>
      <c r="H501" s="57">
        <v>689.1</v>
      </c>
      <c r="I501" s="56">
        <v>617.29999999999995</v>
      </c>
      <c r="J501" s="56">
        <v>496</v>
      </c>
      <c r="K501" s="468">
        <v>24</v>
      </c>
      <c r="L501" s="488" t="s">
        <v>36</v>
      </c>
      <c r="M501" s="111">
        <v>3652885</v>
      </c>
      <c r="N501" s="111">
        <v>0</v>
      </c>
      <c r="O501" s="51">
        <v>1658486.07</v>
      </c>
      <c r="P501" s="111">
        <v>0</v>
      </c>
      <c r="Q501" s="111">
        <v>1994398.93</v>
      </c>
      <c r="R501" s="111">
        <v>0</v>
      </c>
      <c r="S501" s="111">
        <v>5300.9505151647072</v>
      </c>
      <c r="T501" s="51">
        <v>5300.95</v>
      </c>
      <c r="U501" s="181">
        <v>44196</v>
      </c>
    </row>
    <row r="502" spans="1:21" ht="25.5" x14ac:dyDescent="0.2">
      <c r="A502" s="466" t="s">
        <v>730</v>
      </c>
      <c r="B502" s="487" t="s">
        <v>911</v>
      </c>
      <c r="C502" s="56" t="s">
        <v>40</v>
      </c>
      <c r="D502" s="56" t="s">
        <v>684</v>
      </c>
      <c r="E502" s="56" t="s">
        <v>684</v>
      </c>
      <c r="F502" s="195" t="s">
        <v>675</v>
      </c>
      <c r="G502" s="56">
        <v>2</v>
      </c>
      <c r="H502" s="467">
        <v>689.1</v>
      </c>
      <c r="I502" s="56">
        <v>617.29999999999995</v>
      </c>
      <c r="J502" s="56">
        <v>496</v>
      </c>
      <c r="K502" s="468">
        <v>24</v>
      </c>
      <c r="L502" s="488" t="s">
        <v>96</v>
      </c>
      <c r="M502" s="111">
        <v>163455</v>
      </c>
      <c r="N502" s="111">
        <v>0</v>
      </c>
      <c r="O502" s="51">
        <v>74211.98</v>
      </c>
      <c r="P502" s="111">
        <v>0</v>
      </c>
      <c r="Q502" s="111">
        <v>89243.02</v>
      </c>
      <c r="R502" s="111">
        <v>0</v>
      </c>
      <c r="S502" s="111">
        <v>237.20069656073139</v>
      </c>
      <c r="T502" s="51">
        <v>237.2</v>
      </c>
      <c r="U502" s="181">
        <v>44196</v>
      </c>
    </row>
    <row r="503" spans="1:21" x14ac:dyDescent="0.2">
      <c r="A503" s="466" t="s">
        <v>730</v>
      </c>
      <c r="B503" s="487" t="s">
        <v>911</v>
      </c>
      <c r="C503" s="56" t="s">
        <v>40</v>
      </c>
      <c r="D503" s="56" t="s">
        <v>684</v>
      </c>
      <c r="E503" s="56" t="s">
        <v>684</v>
      </c>
      <c r="F503" s="195" t="s">
        <v>675</v>
      </c>
      <c r="G503" s="56">
        <v>2</v>
      </c>
      <c r="H503" s="57">
        <v>689.1</v>
      </c>
      <c r="I503" s="56">
        <v>617.29999999999995</v>
      </c>
      <c r="J503" s="56">
        <v>496</v>
      </c>
      <c r="K503" s="468">
        <v>24</v>
      </c>
      <c r="L503" s="488" t="s">
        <v>95</v>
      </c>
      <c r="M503" s="111">
        <v>793189</v>
      </c>
      <c r="N503" s="111">
        <v>0</v>
      </c>
      <c r="O503" s="51">
        <v>360124.37</v>
      </c>
      <c r="P503" s="111">
        <v>0</v>
      </c>
      <c r="Q503" s="111">
        <v>433064.63</v>
      </c>
      <c r="R503" s="111">
        <v>0</v>
      </c>
      <c r="S503" s="111">
        <v>1151.0506457698448</v>
      </c>
      <c r="T503" s="51">
        <v>1151.05</v>
      </c>
      <c r="U503" s="181">
        <v>44196</v>
      </c>
    </row>
    <row r="504" spans="1:21" x14ac:dyDescent="0.2">
      <c r="A504" s="466" t="s">
        <v>730</v>
      </c>
      <c r="B504" s="487" t="s">
        <v>911</v>
      </c>
      <c r="C504" s="56" t="s">
        <v>40</v>
      </c>
      <c r="D504" s="56" t="s">
        <v>684</v>
      </c>
      <c r="E504" s="56" t="s">
        <v>684</v>
      </c>
      <c r="F504" s="195" t="s">
        <v>675</v>
      </c>
      <c r="G504" s="56">
        <v>2</v>
      </c>
      <c r="H504" s="467">
        <v>689.1</v>
      </c>
      <c r="I504" s="56">
        <v>617.29999999999995</v>
      </c>
      <c r="J504" s="56">
        <v>496</v>
      </c>
      <c r="K504" s="468">
        <v>24</v>
      </c>
      <c r="L504" s="488" t="s">
        <v>37</v>
      </c>
      <c r="M504" s="111">
        <v>122591</v>
      </c>
      <c r="N504" s="111">
        <v>0</v>
      </c>
      <c r="O504" s="51">
        <v>55658.869999999995</v>
      </c>
      <c r="P504" s="111">
        <v>0</v>
      </c>
      <c r="Q504" s="111">
        <v>66932.13</v>
      </c>
      <c r="R504" s="111">
        <v>0</v>
      </c>
      <c r="S504" s="111">
        <v>177.90015962850094</v>
      </c>
      <c r="T504" s="51">
        <v>177.9</v>
      </c>
      <c r="U504" s="181">
        <v>44196</v>
      </c>
    </row>
    <row r="505" spans="1:21" x14ac:dyDescent="0.2">
      <c r="A505" s="466" t="s">
        <v>730</v>
      </c>
      <c r="B505" s="487" t="s">
        <v>911</v>
      </c>
      <c r="C505" s="56" t="s">
        <v>40</v>
      </c>
      <c r="D505" s="56" t="s">
        <v>684</v>
      </c>
      <c r="E505" s="56" t="s">
        <v>684</v>
      </c>
      <c r="F505" s="195" t="s">
        <v>675</v>
      </c>
      <c r="G505" s="56">
        <v>2</v>
      </c>
      <c r="H505" s="57">
        <v>689.1</v>
      </c>
      <c r="I505" s="56">
        <v>617.29999999999995</v>
      </c>
      <c r="J505" s="56">
        <v>496</v>
      </c>
      <c r="K505" s="468">
        <v>24</v>
      </c>
      <c r="L505" s="488" t="s">
        <v>41</v>
      </c>
      <c r="M505" s="111">
        <v>328246</v>
      </c>
      <c r="N505" s="111">
        <v>0</v>
      </c>
      <c r="O505" s="51">
        <v>149030.54</v>
      </c>
      <c r="P505" s="111">
        <v>0</v>
      </c>
      <c r="Q505" s="111">
        <v>179215.46</v>
      </c>
      <c r="R505" s="111">
        <v>0</v>
      </c>
      <c r="S505" s="111">
        <v>476.34015382382819</v>
      </c>
      <c r="T505" s="51">
        <v>476.34</v>
      </c>
      <c r="U505" s="181">
        <v>44196</v>
      </c>
    </row>
    <row r="506" spans="1:21" x14ac:dyDescent="0.2">
      <c r="A506" s="466" t="s">
        <v>730</v>
      </c>
      <c r="B506" s="487" t="s">
        <v>911</v>
      </c>
      <c r="C506" s="56" t="s">
        <v>40</v>
      </c>
      <c r="D506" s="56" t="s">
        <v>684</v>
      </c>
      <c r="E506" s="56" t="s">
        <v>684</v>
      </c>
      <c r="F506" s="195" t="s">
        <v>675</v>
      </c>
      <c r="G506" s="56">
        <v>2</v>
      </c>
      <c r="H506" s="467">
        <v>689.1</v>
      </c>
      <c r="I506" s="56">
        <v>617.29999999999995</v>
      </c>
      <c r="J506" s="56">
        <v>496</v>
      </c>
      <c r="K506" s="468">
        <v>24</v>
      </c>
      <c r="L506" s="488" t="s">
        <v>112</v>
      </c>
      <c r="M506" s="111">
        <v>200232</v>
      </c>
      <c r="N506" s="111">
        <v>0</v>
      </c>
      <c r="O506" s="51">
        <v>90909.51</v>
      </c>
      <c r="P506" s="111">
        <v>0</v>
      </c>
      <c r="Q506" s="111">
        <v>109322.49</v>
      </c>
      <c r="R506" s="111">
        <v>0</v>
      </c>
      <c r="S506" s="111">
        <v>290.57030909882457</v>
      </c>
      <c r="T506" s="51">
        <v>290.57</v>
      </c>
      <c r="U506" s="181">
        <v>44196</v>
      </c>
    </row>
    <row r="507" spans="1:21" x14ac:dyDescent="0.2">
      <c r="A507" s="466" t="s">
        <v>730</v>
      </c>
      <c r="B507" s="487" t="s">
        <v>911</v>
      </c>
      <c r="C507" s="56" t="s">
        <v>40</v>
      </c>
      <c r="D507" s="56" t="s">
        <v>684</v>
      </c>
      <c r="E507" s="56" t="s">
        <v>684</v>
      </c>
      <c r="F507" s="195" t="s">
        <v>675</v>
      </c>
      <c r="G507" s="56">
        <v>2</v>
      </c>
      <c r="H507" s="57">
        <v>689.1</v>
      </c>
      <c r="I507" s="56">
        <v>617.29999999999995</v>
      </c>
      <c r="J507" s="56">
        <v>496</v>
      </c>
      <c r="K507" s="468">
        <v>24</v>
      </c>
      <c r="L507" s="488" t="s">
        <v>491</v>
      </c>
      <c r="M507" s="111">
        <v>3306674</v>
      </c>
      <c r="N507" s="111">
        <v>0</v>
      </c>
      <c r="O507" s="51">
        <v>1501299.04</v>
      </c>
      <c r="P507" s="111">
        <v>0</v>
      </c>
      <c r="Q507" s="111">
        <v>1805374.96</v>
      </c>
      <c r="R507" s="111">
        <v>0</v>
      </c>
      <c r="S507" s="111">
        <v>4798.5401248004646</v>
      </c>
      <c r="T507" s="51">
        <v>4798.54</v>
      </c>
      <c r="U507" s="181">
        <v>44196</v>
      </c>
    </row>
    <row r="508" spans="1:21" ht="13.5" thickBot="1" x14ac:dyDescent="0.25">
      <c r="A508" s="496" t="s">
        <v>730</v>
      </c>
      <c r="B508" s="487" t="s">
        <v>911</v>
      </c>
      <c r="C508" s="182" t="s">
        <v>40</v>
      </c>
      <c r="D508" s="182" t="s">
        <v>684</v>
      </c>
      <c r="E508" s="182" t="s">
        <v>684</v>
      </c>
      <c r="F508" s="188" t="s">
        <v>675</v>
      </c>
      <c r="G508" s="182">
        <v>2</v>
      </c>
      <c r="H508" s="507">
        <v>689.1</v>
      </c>
      <c r="I508" s="182">
        <v>617.29999999999995</v>
      </c>
      <c r="J508" s="182">
        <v>496</v>
      </c>
      <c r="K508" s="498">
        <v>24</v>
      </c>
      <c r="L508" s="499" t="s">
        <v>111</v>
      </c>
      <c r="M508" s="113">
        <v>245182</v>
      </c>
      <c r="N508" s="113">
        <v>0</v>
      </c>
      <c r="O508" s="151">
        <v>111317.75</v>
      </c>
      <c r="P508" s="113">
        <v>0</v>
      </c>
      <c r="Q508" s="113">
        <v>133864.25</v>
      </c>
      <c r="R508" s="113">
        <v>0</v>
      </c>
      <c r="S508" s="113">
        <v>355.80031925700189</v>
      </c>
      <c r="T508" s="151">
        <v>355.8</v>
      </c>
      <c r="U508" s="420">
        <v>44196</v>
      </c>
    </row>
    <row r="509" spans="1:21" ht="13.5" thickBot="1" x14ac:dyDescent="0.25">
      <c r="A509" s="500"/>
      <c r="B509" s="501" t="s">
        <v>31</v>
      </c>
      <c r="C509" s="132" t="s">
        <v>18</v>
      </c>
      <c r="D509" s="132" t="s">
        <v>18</v>
      </c>
      <c r="E509" s="132" t="s">
        <v>18</v>
      </c>
      <c r="F509" s="132" t="s">
        <v>18</v>
      </c>
      <c r="G509" s="132" t="s">
        <v>18</v>
      </c>
      <c r="H509" s="502">
        <f>H508</f>
        <v>689.1</v>
      </c>
      <c r="I509" s="502">
        <f>I508</f>
        <v>617.29999999999995</v>
      </c>
      <c r="J509" s="502">
        <f>J508</f>
        <v>496</v>
      </c>
      <c r="K509" s="503">
        <f>K508</f>
        <v>24</v>
      </c>
      <c r="L509" s="132" t="s">
        <v>18</v>
      </c>
      <c r="M509" s="133">
        <v>17260201</v>
      </c>
      <c r="N509" s="133">
        <v>0</v>
      </c>
      <c r="O509" s="133">
        <v>7836491.6600000011</v>
      </c>
      <c r="P509" s="133">
        <v>0</v>
      </c>
      <c r="Q509" s="133">
        <v>9423709.3399999999</v>
      </c>
      <c r="R509" s="133">
        <v>0</v>
      </c>
      <c r="S509" s="133" t="s">
        <v>18</v>
      </c>
      <c r="T509" s="133" t="s">
        <v>18</v>
      </c>
      <c r="U509" s="504" t="s">
        <v>18</v>
      </c>
    </row>
    <row r="510" spans="1:21" x14ac:dyDescent="0.2">
      <c r="A510" s="463" t="s">
        <v>731</v>
      </c>
      <c r="B510" s="485" t="s">
        <v>912</v>
      </c>
      <c r="C510" s="160" t="s">
        <v>40</v>
      </c>
      <c r="D510" s="160" t="s">
        <v>685</v>
      </c>
      <c r="E510" s="160" t="s">
        <v>685</v>
      </c>
      <c r="F510" s="187" t="s">
        <v>683</v>
      </c>
      <c r="G510" s="160">
        <v>4</v>
      </c>
      <c r="H510" s="464">
        <v>3559.6</v>
      </c>
      <c r="I510" s="160">
        <v>3319.6</v>
      </c>
      <c r="J510" s="160">
        <v>1081.0999999999999</v>
      </c>
      <c r="K510" s="465">
        <v>192</v>
      </c>
      <c r="L510" s="486" t="s">
        <v>462</v>
      </c>
      <c r="M510" s="111">
        <v>116328</v>
      </c>
      <c r="N510" s="111">
        <v>0</v>
      </c>
      <c r="O510" s="111">
        <v>52815.34</v>
      </c>
      <c r="P510" s="111">
        <v>0</v>
      </c>
      <c r="Q510" s="111">
        <v>63512.66</v>
      </c>
      <c r="R510" s="111">
        <v>0</v>
      </c>
      <c r="S510" s="111">
        <v>32.680076413080123</v>
      </c>
      <c r="T510" s="111">
        <v>32.68</v>
      </c>
      <c r="U510" s="181">
        <v>44196</v>
      </c>
    </row>
    <row r="511" spans="1:21" x14ac:dyDescent="0.2">
      <c r="A511" s="466" t="s">
        <v>731</v>
      </c>
      <c r="B511" s="485" t="s">
        <v>912</v>
      </c>
      <c r="C511" s="56" t="s">
        <v>40</v>
      </c>
      <c r="D511" s="56" t="s">
        <v>685</v>
      </c>
      <c r="E511" s="56" t="s">
        <v>685</v>
      </c>
      <c r="F511" s="195" t="s">
        <v>683</v>
      </c>
      <c r="G511" s="56">
        <v>4</v>
      </c>
      <c r="H511" s="467">
        <v>3559.6</v>
      </c>
      <c r="I511" s="56">
        <v>3319.6</v>
      </c>
      <c r="J511" s="56">
        <v>1081.0999999999999</v>
      </c>
      <c r="K511" s="468">
        <v>192</v>
      </c>
      <c r="L511" s="488" t="s">
        <v>87</v>
      </c>
      <c r="M511" s="111">
        <v>153170</v>
      </c>
      <c r="N511" s="111">
        <v>0</v>
      </c>
      <c r="O511" s="51">
        <v>69542.38</v>
      </c>
      <c r="P511" s="111">
        <v>0</v>
      </c>
      <c r="Q511" s="111">
        <v>83627.62</v>
      </c>
      <c r="R511" s="111">
        <v>0</v>
      </c>
      <c r="S511" s="111">
        <v>43.030115743341952</v>
      </c>
      <c r="T511" s="51">
        <v>43.03</v>
      </c>
      <c r="U511" s="181">
        <v>44196</v>
      </c>
    </row>
    <row r="512" spans="1:21" x14ac:dyDescent="0.2">
      <c r="A512" s="466" t="s">
        <v>731</v>
      </c>
      <c r="B512" s="485" t="s">
        <v>912</v>
      </c>
      <c r="C512" s="56" t="s">
        <v>40</v>
      </c>
      <c r="D512" s="56" t="s">
        <v>685</v>
      </c>
      <c r="E512" s="56" t="s">
        <v>685</v>
      </c>
      <c r="F512" s="195" t="s">
        <v>683</v>
      </c>
      <c r="G512" s="56">
        <v>4</v>
      </c>
      <c r="H512" s="57">
        <v>3559.6</v>
      </c>
      <c r="I512" s="56">
        <v>3319.6</v>
      </c>
      <c r="J512" s="56">
        <v>1081.0999999999999</v>
      </c>
      <c r="K512" s="468">
        <v>192</v>
      </c>
      <c r="L512" s="488" t="s">
        <v>48</v>
      </c>
      <c r="M512" s="111">
        <v>1714054</v>
      </c>
      <c r="N512" s="111">
        <v>0</v>
      </c>
      <c r="O512" s="51">
        <v>778216.31</v>
      </c>
      <c r="P512" s="111">
        <v>0</v>
      </c>
      <c r="Q512" s="111">
        <v>935837.69</v>
      </c>
      <c r="R512" s="111">
        <v>0</v>
      </c>
      <c r="S512" s="111">
        <v>481.52994718507699</v>
      </c>
      <c r="T512" s="51">
        <v>481.53</v>
      </c>
      <c r="U512" s="181">
        <v>44196</v>
      </c>
    </row>
    <row r="513" spans="1:21" x14ac:dyDescent="0.2">
      <c r="A513" s="466" t="s">
        <v>731</v>
      </c>
      <c r="B513" s="485" t="s">
        <v>912</v>
      </c>
      <c r="C513" s="56" t="s">
        <v>40</v>
      </c>
      <c r="D513" s="56" t="s">
        <v>685</v>
      </c>
      <c r="E513" s="56" t="s">
        <v>685</v>
      </c>
      <c r="F513" s="195" t="s">
        <v>683</v>
      </c>
      <c r="G513" s="56">
        <v>4</v>
      </c>
      <c r="H513" s="57">
        <v>3559.6</v>
      </c>
      <c r="I513" s="56">
        <v>3319.6</v>
      </c>
      <c r="J513" s="56">
        <v>1081.0999999999999</v>
      </c>
      <c r="K513" s="468">
        <v>192</v>
      </c>
      <c r="L513" s="488" t="s">
        <v>36</v>
      </c>
      <c r="M513" s="111">
        <v>6070257</v>
      </c>
      <c r="N513" s="111">
        <v>0</v>
      </c>
      <c r="O513" s="51">
        <v>2756023.43</v>
      </c>
      <c r="P513" s="111">
        <v>0</v>
      </c>
      <c r="Q513" s="111">
        <v>3314233.57</v>
      </c>
      <c r="R513" s="111">
        <v>0</v>
      </c>
      <c r="S513" s="111">
        <v>1705.3199797730083</v>
      </c>
      <c r="T513" s="51">
        <v>1705.32</v>
      </c>
      <c r="U513" s="181">
        <v>44196</v>
      </c>
    </row>
    <row r="514" spans="1:21" x14ac:dyDescent="0.2">
      <c r="A514" s="466"/>
      <c r="B514" s="470" t="s">
        <v>31</v>
      </c>
      <c r="C514" s="413" t="s">
        <v>18</v>
      </c>
      <c r="D514" s="413" t="s">
        <v>18</v>
      </c>
      <c r="E514" s="413" t="s">
        <v>18</v>
      </c>
      <c r="F514" s="413" t="s">
        <v>18</v>
      </c>
      <c r="G514" s="413" t="s">
        <v>18</v>
      </c>
      <c r="H514" s="471">
        <f>H513</f>
        <v>3559.6</v>
      </c>
      <c r="I514" s="471">
        <f>I513</f>
        <v>3319.6</v>
      </c>
      <c r="J514" s="471">
        <f>J513</f>
        <v>1081.0999999999999</v>
      </c>
      <c r="K514" s="472">
        <f>K513</f>
        <v>192</v>
      </c>
      <c r="L514" s="413" t="s">
        <v>18</v>
      </c>
      <c r="M514" s="473">
        <v>8053809</v>
      </c>
      <c r="N514" s="473">
        <v>0</v>
      </c>
      <c r="O514" s="473">
        <v>3656597.46</v>
      </c>
      <c r="P514" s="473">
        <v>0</v>
      </c>
      <c r="Q514" s="473">
        <v>4397211.54</v>
      </c>
      <c r="R514" s="473">
        <v>0</v>
      </c>
      <c r="S514" s="474" t="s">
        <v>18</v>
      </c>
      <c r="T514" s="474" t="s">
        <v>18</v>
      </c>
      <c r="U514" s="543" t="s">
        <v>18</v>
      </c>
    </row>
    <row r="515" spans="1:21" ht="25.5" x14ac:dyDescent="0.2">
      <c r="A515" s="466" t="s">
        <v>732</v>
      </c>
      <c r="B515" s="487" t="s">
        <v>913</v>
      </c>
      <c r="C515" s="56" t="s">
        <v>40</v>
      </c>
      <c r="D515" s="56" t="s">
        <v>686</v>
      </c>
      <c r="E515" s="56" t="s">
        <v>686</v>
      </c>
      <c r="F515" s="56" t="s">
        <v>668</v>
      </c>
      <c r="G515" s="56">
        <v>5</v>
      </c>
      <c r="H515" s="57">
        <v>3011.7</v>
      </c>
      <c r="I515" s="56">
        <v>2686.9</v>
      </c>
      <c r="J515" s="56">
        <v>692.3</v>
      </c>
      <c r="K515" s="468">
        <v>174</v>
      </c>
      <c r="L515" s="488" t="s">
        <v>37</v>
      </c>
      <c r="M515" s="111">
        <v>125226</v>
      </c>
      <c r="N515" s="111">
        <v>0</v>
      </c>
      <c r="O515" s="51">
        <v>56855.22</v>
      </c>
      <c r="P515" s="111">
        <v>0</v>
      </c>
      <c r="Q515" s="111">
        <v>68370.78</v>
      </c>
      <c r="R515" s="111">
        <v>0</v>
      </c>
      <c r="S515" s="111">
        <v>41.579838629345552</v>
      </c>
      <c r="T515" s="51">
        <v>41.58</v>
      </c>
      <c r="U515" s="181">
        <v>44196</v>
      </c>
    </row>
    <row r="516" spans="1:21" ht="26.25" thickBot="1" x14ac:dyDescent="0.25">
      <c r="A516" s="496" t="s">
        <v>732</v>
      </c>
      <c r="B516" s="497" t="s">
        <v>913</v>
      </c>
      <c r="C516" s="182" t="s">
        <v>40</v>
      </c>
      <c r="D516" s="182" t="s">
        <v>686</v>
      </c>
      <c r="E516" s="182" t="s">
        <v>686</v>
      </c>
      <c r="F516" s="182" t="s">
        <v>668</v>
      </c>
      <c r="G516" s="182">
        <v>5</v>
      </c>
      <c r="H516" s="183">
        <v>3011.7</v>
      </c>
      <c r="I516" s="182">
        <v>2686.9</v>
      </c>
      <c r="J516" s="182">
        <v>692.3</v>
      </c>
      <c r="K516" s="498">
        <v>174</v>
      </c>
      <c r="L516" s="499" t="s">
        <v>41</v>
      </c>
      <c r="M516" s="113">
        <v>1086380</v>
      </c>
      <c r="N516" s="113">
        <v>0</v>
      </c>
      <c r="O516" s="151">
        <v>493239.20999999996</v>
      </c>
      <c r="P516" s="113">
        <v>0</v>
      </c>
      <c r="Q516" s="113">
        <v>593140.79</v>
      </c>
      <c r="R516" s="113">
        <v>0</v>
      </c>
      <c r="S516" s="113">
        <v>360.71985921572536</v>
      </c>
      <c r="T516" s="151">
        <v>360.72</v>
      </c>
      <c r="U516" s="420">
        <v>44196</v>
      </c>
    </row>
    <row r="517" spans="1:21" ht="13.5" thickBot="1" x14ac:dyDescent="0.25">
      <c r="A517" s="500"/>
      <c r="B517" s="501" t="s">
        <v>31</v>
      </c>
      <c r="C517" s="132" t="s">
        <v>18</v>
      </c>
      <c r="D517" s="132" t="s">
        <v>18</v>
      </c>
      <c r="E517" s="132" t="s">
        <v>18</v>
      </c>
      <c r="F517" s="132" t="s">
        <v>18</v>
      </c>
      <c r="G517" s="132" t="s">
        <v>18</v>
      </c>
      <c r="H517" s="502">
        <f>H516</f>
        <v>3011.7</v>
      </c>
      <c r="I517" s="502">
        <f>I516</f>
        <v>2686.9</v>
      </c>
      <c r="J517" s="502">
        <f>J516</f>
        <v>692.3</v>
      </c>
      <c r="K517" s="503">
        <f>K516</f>
        <v>174</v>
      </c>
      <c r="L517" s="132" t="s">
        <v>18</v>
      </c>
      <c r="M517" s="133">
        <v>1211606</v>
      </c>
      <c r="N517" s="133">
        <v>0</v>
      </c>
      <c r="O517" s="133">
        <v>550094.42999999993</v>
      </c>
      <c r="P517" s="133">
        <v>0</v>
      </c>
      <c r="Q517" s="133">
        <v>661511.57000000007</v>
      </c>
      <c r="R517" s="133">
        <v>0</v>
      </c>
      <c r="S517" s="133" t="s">
        <v>18</v>
      </c>
      <c r="T517" s="133" t="s">
        <v>18</v>
      </c>
      <c r="U517" s="504" t="s">
        <v>18</v>
      </c>
    </row>
    <row r="518" spans="1:21" ht="25.5" x14ac:dyDescent="0.2">
      <c r="A518" s="463" t="s">
        <v>733</v>
      </c>
      <c r="B518" s="485" t="s">
        <v>914</v>
      </c>
      <c r="C518" s="160" t="s">
        <v>40</v>
      </c>
      <c r="D518" s="187" t="s">
        <v>420</v>
      </c>
      <c r="E518" s="160" t="s">
        <v>420</v>
      </c>
      <c r="F518" s="187" t="s">
        <v>687</v>
      </c>
      <c r="G518" s="160">
        <v>5</v>
      </c>
      <c r="H518" s="464">
        <v>4661.8999999999996</v>
      </c>
      <c r="I518" s="160">
        <v>3849.6</v>
      </c>
      <c r="J518" s="160">
        <v>800</v>
      </c>
      <c r="K518" s="465">
        <v>159</v>
      </c>
      <c r="L518" s="486" t="s">
        <v>87</v>
      </c>
      <c r="M518" s="111">
        <v>469826</v>
      </c>
      <c r="N518" s="111">
        <v>0</v>
      </c>
      <c r="O518" s="111">
        <v>213310.81</v>
      </c>
      <c r="P518" s="111">
        <v>0</v>
      </c>
      <c r="Q518" s="111">
        <v>256515.19</v>
      </c>
      <c r="R518" s="111">
        <v>0</v>
      </c>
      <c r="S518" s="111">
        <v>100.77993950964201</v>
      </c>
      <c r="T518" s="111">
        <v>100.78</v>
      </c>
      <c r="U518" s="181">
        <v>44196</v>
      </c>
    </row>
    <row r="519" spans="1:21" ht="25.5" x14ac:dyDescent="0.2">
      <c r="A519" s="466" t="s">
        <v>733</v>
      </c>
      <c r="B519" s="487" t="s">
        <v>914</v>
      </c>
      <c r="C519" s="56" t="s">
        <v>40</v>
      </c>
      <c r="D519" s="195" t="s">
        <v>420</v>
      </c>
      <c r="E519" s="56" t="s">
        <v>420</v>
      </c>
      <c r="F519" s="195" t="s">
        <v>687</v>
      </c>
      <c r="G519" s="56">
        <v>5</v>
      </c>
      <c r="H519" s="57">
        <v>4661.8999999999996</v>
      </c>
      <c r="I519" s="56">
        <v>3849.6</v>
      </c>
      <c r="J519" s="56">
        <v>800</v>
      </c>
      <c r="K519" s="468">
        <v>159</v>
      </c>
      <c r="L519" s="488" t="s">
        <v>36</v>
      </c>
      <c r="M519" s="111">
        <v>18365648</v>
      </c>
      <c r="N519" s="111">
        <v>0</v>
      </c>
      <c r="O519" s="51">
        <v>8338387.6899999995</v>
      </c>
      <c r="P519" s="111">
        <v>0</v>
      </c>
      <c r="Q519" s="111">
        <v>10027260.310000001</v>
      </c>
      <c r="R519" s="111">
        <v>0</v>
      </c>
      <c r="S519" s="111">
        <v>3939.5199382226133</v>
      </c>
      <c r="T519" s="51">
        <v>3939.52</v>
      </c>
      <c r="U519" s="181">
        <v>44196</v>
      </c>
    </row>
    <row r="520" spans="1:21" x14ac:dyDescent="0.2">
      <c r="A520" s="466"/>
      <c r="B520" s="470" t="s">
        <v>31</v>
      </c>
      <c r="C520" s="413" t="s">
        <v>18</v>
      </c>
      <c r="D520" s="413" t="s">
        <v>18</v>
      </c>
      <c r="E520" s="413" t="s">
        <v>18</v>
      </c>
      <c r="F520" s="413" t="s">
        <v>18</v>
      </c>
      <c r="G520" s="413" t="s">
        <v>18</v>
      </c>
      <c r="H520" s="471">
        <f>H519</f>
        <v>4661.8999999999996</v>
      </c>
      <c r="I520" s="471">
        <f>I519</f>
        <v>3849.6</v>
      </c>
      <c r="J520" s="471">
        <f>J519</f>
        <v>800</v>
      </c>
      <c r="K520" s="472">
        <f>K519</f>
        <v>159</v>
      </c>
      <c r="L520" s="413" t="s">
        <v>18</v>
      </c>
      <c r="M520" s="473">
        <v>18835474</v>
      </c>
      <c r="N520" s="473">
        <v>0</v>
      </c>
      <c r="O520" s="473">
        <v>8551698.5</v>
      </c>
      <c r="P520" s="473">
        <v>0</v>
      </c>
      <c r="Q520" s="473">
        <v>10283775.5</v>
      </c>
      <c r="R520" s="473">
        <v>0</v>
      </c>
      <c r="S520" s="474" t="s">
        <v>18</v>
      </c>
      <c r="T520" s="474" t="s">
        <v>18</v>
      </c>
      <c r="U520" s="543" t="s">
        <v>18</v>
      </c>
    </row>
    <row r="521" spans="1:21" ht="25.5" x14ac:dyDescent="0.2">
      <c r="A521" s="466" t="s">
        <v>734</v>
      </c>
      <c r="B521" s="487" t="s">
        <v>915</v>
      </c>
      <c r="C521" s="56" t="s">
        <v>40</v>
      </c>
      <c r="D521" s="195" t="s">
        <v>688</v>
      </c>
      <c r="E521" s="56" t="s">
        <v>688</v>
      </c>
      <c r="F521" s="195" t="s">
        <v>683</v>
      </c>
      <c r="G521" s="56">
        <v>4</v>
      </c>
      <c r="H521" s="57">
        <v>2221.6999999999998</v>
      </c>
      <c r="I521" s="56">
        <v>2004.4</v>
      </c>
      <c r="J521" s="56">
        <v>676</v>
      </c>
      <c r="K521" s="468">
        <v>144</v>
      </c>
      <c r="L521" s="488" t="s">
        <v>93</v>
      </c>
      <c r="M521" s="111">
        <v>50832</v>
      </c>
      <c r="N521" s="111">
        <v>0</v>
      </c>
      <c r="O521" s="51">
        <v>23078.79</v>
      </c>
      <c r="P521" s="111">
        <v>0</v>
      </c>
      <c r="Q521" s="111">
        <v>27753.21</v>
      </c>
      <c r="R521" s="111">
        <v>0</v>
      </c>
      <c r="S521" s="111">
        <v>22.879776747535672</v>
      </c>
      <c r="T521" s="51">
        <v>22.88</v>
      </c>
      <c r="U521" s="181">
        <v>44196</v>
      </c>
    </row>
    <row r="522" spans="1:21" ht="25.5" x14ac:dyDescent="0.2">
      <c r="A522" s="466" t="s">
        <v>734</v>
      </c>
      <c r="B522" s="487" t="s">
        <v>915</v>
      </c>
      <c r="C522" s="56" t="s">
        <v>40</v>
      </c>
      <c r="D522" s="195" t="s">
        <v>688</v>
      </c>
      <c r="E522" s="56" t="s">
        <v>688</v>
      </c>
      <c r="F522" s="195" t="s">
        <v>683</v>
      </c>
      <c r="G522" s="56">
        <v>4</v>
      </c>
      <c r="H522" s="57">
        <v>2221.6999999999998</v>
      </c>
      <c r="I522" s="56">
        <v>2004.4</v>
      </c>
      <c r="J522" s="56">
        <v>676</v>
      </c>
      <c r="K522" s="468">
        <v>144</v>
      </c>
      <c r="L522" s="488" t="s">
        <v>49</v>
      </c>
      <c r="M522" s="111">
        <v>3518195</v>
      </c>
      <c r="N522" s="111">
        <v>0</v>
      </c>
      <c r="O522" s="51">
        <v>1597333.99</v>
      </c>
      <c r="P522" s="111">
        <v>0</v>
      </c>
      <c r="Q522" s="111">
        <v>1920861.01</v>
      </c>
      <c r="R522" s="111">
        <v>0</v>
      </c>
      <c r="S522" s="51">
        <v>5204.4304733727813</v>
      </c>
      <c r="T522" s="51">
        <v>5204.43</v>
      </c>
      <c r="U522" s="181">
        <v>44196</v>
      </c>
    </row>
    <row r="523" spans="1:21" ht="25.5" x14ac:dyDescent="0.2">
      <c r="A523" s="466" t="s">
        <v>734</v>
      </c>
      <c r="B523" s="487" t="s">
        <v>915</v>
      </c>
      <c r="C523" s="56" t="s">
        <v>40</v>
      </c>
      <c r="D523" s="195" t="s">
        <v>688</v>
      </c>
      <c r="E523" s="56" t="s">
        <v>688</v>
      </c>
      <c r="F523" s="195" t="s">
        <v>683</v>
      </c>
      <c r="G523" s="56">
        <v>4</v>
      </c>
      <c r="H523" s="57">
        <v>2221.6999999999998</v>
      </c>
      <c r="I523" s="56">
        <v>2004.4</v>
      </c>
      <c r="J523" s="56">
        <v>676</v>
      </c>
      <c r="K523" s="468">
        <v>144</v>
      </c>
      <c r="L523" s="488" t="s">
        <v>94</v>
      </c>
      <c r="M523" s="111">
        <v>72605</v>
      </c>
      <c r="N523" s="111">
        <v>0</v>
      </c>
      <c r="O523" s="51">
        <v>32964.19</v>
      </c>
      <c r="P523" s="111">
        <v>0</v>
      </c>
      <c r="Q523" s="111">
        <v>39640.81</v>
      </c>
      <c r="R523" s="111">
        <v>0</v>
      </c>
      <c r="S523" s="111">
        <v>32.679929783499126</v>
      </c>
      <c r="T523" s="51">
        <v>32.68</v>
      </c>
      <c r="U523" s="181">
        <v>44196</v>
      </c>
    </row>
    <row r="524" spans="1:21" ht="25.5" x14ac:dyDescent="0.2">
      <c r="A524" s="466" t="s">
        <v>734</v>
      </c>
      <c r="B524" s="487" t="s">
        <v>915</v>
      </c>
      <c r="C524" s="56" t="s">
        <v>40</v>
      </c>
      <c r="D524" s="195" t="s">
        <v>688</v>
      </c>
      <c r="E524" s="56" t="s">
        <v>688</v>
      </c>
      <c r="F524" s="195" t="s">
        <v>683</v>
      </c>
      <c r="G524" s="56">
        <v>4</v>
      </c>
      <c r="H524" s="57">
        <v>2221.6999999999998</v>
      </c>
      <c r="I524" s="56">
        <v>2004.4</v>
      </c>
      <c r="J524" s="56">
        <v>676</v>
      </c>
      <c r="K524" s="468">
        <v>144</v>
      </c>
      <c r="L524" s="488" t="s">
        <v>462</v>
      </c>
      <c r="M524" s="111">
        <v>72605</v>
      </c>
      <c r="N524" s="111">
        <v>0</v>
      </c>
      <c r="O524" s="51">
        <v>32964.19</v>
      </c>
      <c r="P524" s="111">
        <v>0</v>
      </c>
      <c r="Q524" s="111">
        <v>39640.81</v>
      </c>
      <c r="R524" s="111">
        <v>0</v>
      </c>
      <c r="S524" s="111">
        <v>32.679929783499126</v>
      </c>
      <c r="T524" s="51">
        <v>32.68</v>
      </c>
      <c r="U524" s="181">
        <v>44196</v>
      </c>
    </row>
    <row r="525" spans="1:21" ht="25.5" x14ac:dyDescent="0.2">
      <c r="A525" s="466" t="s">
        <v>734</v>
      </c>
      <c r="B525" s="487" t="s">
        <v>915</v>
      </c>
      <c r="C525" s="56" t="s">
        <v>40</v>
      </c>
      <c r="D525" s="195" t="s">
        <v>688</v>
      </c>
      <c r="E525" s="56" t="s">
        <v>688</v>
      </c>
      <c r="F525" s="195" t="s">
        <v>683</v>
      </c>
      <c r="G525" s="56">
        <v>4</v>
      </c>
      <c r="H525" s="57">
        <v>2221.6999999999998</v>
      </c>
      <c r="I525" s="56">
        <v>2004.4</v>
      </c>
      <c r="J525" s="56">
        <v>676</v>
      </c>
      <c r="K525" s="468">
        <v>144</v>
      </c>
      <c r="L525" s="488" t="s">
        <v>87</v>
      </c>
      <c r="M525" s="111">
        <v>95600</v>
      </c>
      <c r="N525" s="111">
        <v>0</v>
      </c>
      <c r="O525" s="51">
        <v>43404.4</v>
      </c>
      <c r="P525" s="111">
        <v>0</v>
      </c>
      <c r="Q525" s="111">
        <v>52195.6</v>
      </c>
      <c r="R525" s="111">
        <v>0</v>
      </c>
      <c r="S525" s="111">
        <v>43.030112076337943</v>
      </c>
      <c r="T525" s="51">
        <v>43.03</v>
      </c>
      <c r="U525" s="181">
        <v>44196</v>
      </c>
    </row>
    <row r="526" spans="1:21" ht="25.5" x14ac:dyDescent="0.2">
      <c r="A526" s="466" t="s">
        <v>734</v>
      </c>
      <c r="B526" s="487" t="s">
        <v>915</v>
      </c>
      <c r="C526" s="56" t="s">
        <v>40</v>
      </c>
      <c r="D526" s="195" t="s">
        <v>688</v>
      </c>
      <c r="E526" s="56" t="s">
        <v>688</v>
      </c>
      <c r="F526" s="195" t="s">
        <v>683</v>
      </c>
      <c r="G526" s="56">
        <v>4</v>
      </c>
      <c r="H526" s="57">
        <v>2221.6999999999998</v>
      </c>
      <c r="I526" s="56">
        <v>2004.4</v>
      </c>
      <c r="J526" s="56">
        <v>676</v>
      </c>
      <c r="K526" s="468">
        <v>144</v>
      </c>
      <c r="L526" s="488" t="s">
        <v>112</v>
      </c>
      <c r="M526" s="111">
        <v>118594</v>
      </c>
      <c r="N526" s="111">
        <v>0</v>
      </c>
      <c r="O526" s="51">
        <v>53844.15</v>
      </c>
      <c r="P526" s="111">
        <v>0</v>
      </c>
      <c r="Q526" s="111">
        <v>64749.85</v>
      </c>
      <c r="R526" s="111">
        <v>0</v>
      </c>
      <c r="S526" s="111">
        <v>53.379844263401907</v>
      </c>
      <c r="T526" s="51">
        <v>53.38</v>
      </c>
      <c r="U526" s="181">
        <v>44196</v>
      </c>
    </row>
    <row r="527" spans="1:21" ht="26.25" thickBot="1" x14ac:dyDescent="0.25">
      <c r="A527" s="496" t="s">
        <v>734</v>
      </c>
      <c r="B527" s="497" t="s">
        <v>915</v>
      </c>
      <c r="C527" s="182" t="s">
        <v>40</v>
      </c>
      <c r="D527" s="182" t="s">
        <v>688</v>
      </c>
      <c r="E527" s="182" t="s">
        <v>688</v>
      </c>
      <c r="F527" s="188" t="s">
        <v>683</v>
      </c>
      <c r="G527" s="182">
        <v>4</v>
      </c>
      <c r="H527" s="183">
        <v>2221.6999999999998</v>
      </c>
      <c r="I527" s="182">
        <v>2004.4</v>
      </c>
      <c r="J527" s="182">
        <v>676</v>
      </c>
      <c r="K527" s="498">
        <v>144</v>
      </c>
      <c r="L527" s="499" t="s">
        <v>491</v>
      </c>
      <c r="M527" s="113">
        <v>4704939</v>
      </c>
      <c r="N527" s="113">
        <v>0</v>
      </c>
      <c r="O527" s="151">
        <v>2136140.5499999998</v>
      </c>
      <c r="P527" s="113">
        <v>0</v>
      </c>
      <c r="Q527" s="113">
        <v>2568798.4500000002</v>
      </c>
      <c r="R527" s="113">
        <v>0</v>
      </c>
      <c r="S527" s="113">
        <v>2117.7202142503488</v>
      </c>
      <c r="T527" s="151">
        <v>2117.7199999999998</v>
      </c>
      <c r="U527" s="420">
        <v>44196</v>
      </c>
    </row>
    <row r="528" spans="1:21" ht="13.5" thickBot="1" x14ac:dyDescent="0.25">
      <c r="A528" s="500"/>
      <c r="B528" s="501" t="s">
        <v>31</v>
      </c>
      <c r="C528" s="132" t="s">
        <v>18</v>
      </c>
      <c r="D528" s="132" t="s">
        <v>18</v>
      </c>
      <c r="E528" s="132" t="s">
        <v>18</v>
      </c>
      <c r="F528" s="132" t="s">
        <v>18</v>
      </c>
      <c r="G528" s="132" t="s">
        <v>18</v>
      </c>
      <c r="H528" s="502">
        <f>H527</f>
        <v>2221.6999999999998</v>
      </c>
      <c r="I528" s="502">
        <f>I527</f>
        <v>2004.4</v>
      </c>
      <c r="J528" s="502">
        <f>J527</f>
        <v>676</v>
      </c>
      <c r="K528" s="503">
        <f>K527</f>
        <v>144</v>
      </c>
      <c r="L528" s="132" t="s">
        <v>18</v>
      </c>
      <c r="M528" s="133">
        <v>8633370</v>
      </c>
      <c r="N528" s="133">
        <v>0</v>
      </c>
      <c r="O528" s="133">
        <v>3919730.26</v>
      </c>
      <c r="P528" s="133">
        <v>0</v>
      </c>
      <c r="Q528" s="133">
        <v>4713639.74</v>
      </c>
      <c r="R528" s="133">
        <v>0</v>
      </c>
      <c r="S528" s="133" t="s">
        <v>18</v>
      </c>
      <c r="T528" s="133" t="s">
        <v>18</v>
      </c>
      <c r="U528" s="504" t="s">
        <v>18</v>
      </c>
    </row>
    <row r="529" spans="1:21" x14ac:dyDescent="0.2">
      <c r="A529" s="463" t="s">
        <v>735</v>
      </c>
      <c r="B529" s="485" t="s">
        <v>916</v>
      </c>
      <c r="C529" s="160" t="s">
        <v>40</v>
      </c>
      <c r="D529" s="187" t="s">
        <v>137</v>
      </c>
      <c r="E529" s="160" t="s">
        <v>137</v>
      </c>
      <c r="F529" s="187" t="s">
        <v>683</v>
      </c>
      <c r="G529" s="160">
        <v>4</v>
      </c>
      <c r="H529" s="464">
        <v>5251.5</v>
      </c>
      <c r="I529" s="160">
        <v>4919.1000000000004</v>
      </c>
      <c r="J529" s="160"/>
      <c r="K529" s="465">
        <v>252</v>
      </c>
      <c r="L529" s="486" t="s">
        <v>462</v>
      </c>
      <c r="M529" s="111">
        <v>171619</v>
      </c>
      <c r="N529" s="111">
        <v>0</v>
      </c>
      <c r="O529" s="111">
        <v>77918.61</v>
      </c>
      <c r="P529" s="111">
        <v>0</v>
      </c>
      <c r="Q529" s="111">
        <v>93700.39</v>
      </c>
      <c r="R529" s="111">
        <v>0</v>
      </c>
      <c r="S529" s="111">
        <v>32.679996191564314</v>
      </c>
      <c r="T529" s="111">
        <v>32.68</v>
      </c>
      <c r="U529" s="181">
        <v>44196</v>
      </c>
    </row>
    <row r="530" spans="1:21" x14ac:dyDescent="0.2">
      <c r="A530" s="466" t="s">
        <v>735</v>
      </c>
      <c r="B530" s="487" t="s">
        <v>916</v>
      </c>
      <c r="C530" s="56" t="s">
        <v>40</v>
      </c>
      <c r="D530" s="195" t="s">
        <v>137</v>
      </c>
      <c r="E530" s="56" t="s">
        <v>137</v>
      </c>
      <c r="F530" s="195" t="s">
        <v>683</v>
      </c>
      <c r="G530" s="56">
        <v>4</v>
      </c>
      <c r="H530" s="467">
        <v>5251.5</v>
      </c>
      <c r="I530" s="56">
        <v>4919.1000000000004</v>
      </c>
      <c r="J530" s="56"/>
      <c r="K530" s="468">
        <v>252</v>
      </c>
      <c r="L530" s="488" t="s">
        <v>87</v>
      </c>
      <c r="M530" s="111">
        <v>225972</v>
      </c>
      <c r="N530" s="111">
        <v>0</v>
      </c>
      <c r="O530" s="51">
        <v>102596.01</v>
      </c>
      <c r="P530" s="111">
        <v>0</v>
      </c>
      <c r="Q530" s="111">
        <v>123375.99</v>
      </c>
      <c r="R530" s="111">
        <v>0</v>
      </c>
      <c r="S530" s="111">
        <v>43.02999143101971</v>
      </c>
      <c r="T530" s="51">
        <v>43.03</v>
      </c>
      <c r="U530" s="181">
        <v>44196</v>
      </c>
    </row>
    <row r="531" spans="1:21" x14ac:dyDescent="0.2">
      <c r="A531" s="466" t="s">
        <v>735</v>
      </c>
      <c r="B531" s="487" t="s">
        <v>916</v>
      </c>
      <c r="C531" s="56" t="s">
        <v>40</v>
      </c>
      <c r="D531" s="56" t="s">
        <v>137</v>
      </c>
      <c r="E531" s="56" t="s">
        <v>137</v>
      </c>
      <c r="F531" s="195" t="s">
        <v>683</v>
      </c>
      <c r="G531" s="56">
        <v>4</v>
      </c>
      <c r="H531" s="57">
        <v>5251.5</v>
      </c>
      <c r="I531" s="56">
        <v>4919.1000000000004</v>
      </c>
      <c r="J531" s="56"/>
      <c r="K531" s="468">
        <v>252</v>
      </c>
      <c r="L531" s="488" t="s">
        <v>48</v>
      </c>
      <c r="M531" s="111">
        <v>2528755</v>
      </c>
      <c r="N531" s="111">
        <v>0</v>
      </c>
      <c r="O531" s="51">
        <v>1148107.57</v>
      </c>
      <c r="P531" s="111">
        <v>0</v>
      </c>
      <c r="Q531" s="111">
        <v>1380647.43</v>
      </c>
      <c r="R531" s="111">
        <v>0</v>
      </c>
      <c r="S531" s="111">
        <v>481.53003903646578</v>
      </c>
      <c r="T531" s="51">
        <v>481.53</v>
      </c>
      <c r="U531" s="181">
        <v>44196</v>
      </c>
    </row>
    <row r="532" spans="1:21" x14ac:dyDescent="0.2">
      <c r="A532" s="466" t="s">
        <v>735</v>
      </c>
      <c r="B532" s="487" t="s">
        <v>916</v>
      </c>
      <c r="C532" s="56" t="s">
        <v>40</v>
      </c>
      <c r="D532" s="56" t="s">
        <v>137</v>
      </c>
      <c r="E532" s="56" t="s">
        <v>137</v>
      </c>
      <c r="F532" s="195" t="s">
        <v>683</v>
      </c>
      <c r="G532" s="56">
        <v>4</v>
      </c>
      <c r="H532" s="57">
        <v>5251.5</v>
      </c>
      <c r="I532" s="56">
        <v>4919.1000000000004</v>
      </c>
      <c r="J532" s="56"/>
      <c r="K532" s="468">
        <v>252</v>
      </c>
      <c r="L532" s="488" t="s">
        <v>36</v>
      </c>
      <c r="M532" s="111">
        <v>8955488</v>
      </c>
      <c r="N532" s="111">
        <v>0</v>
      </c>
      <c r="O532" s="51">
        <v>4065978.5599999996</v>
      </c>
      <c r="P532" s="111">
        <v>0</v>
      </c>
      <c r="Q532" s="111">
        <v>4889509.4400000004</v>
      </c>
      <c r="R532" s="111">
        <v>0</v>
      </c>
      <c r="S532" s="111">
        <v>1705.3200038084358</v>
      </c>
      <c r="T532" s="51">
        <v>1705.32</v>
      </c>
      <c r="U532" s="181">
        <v>44196</v>
      </c>
    </row>
    <row r="533" spans="1:21" x14ac:dyDescent="0.2">
      <c r="A533" s="466"/>
      <c r="B533" s="470" t="s">
        <v>31</v>
      </c>
      <c r="C533" s="413" t="s">
        <v>18</v>
      </c>
      <c r="D533" s="413" t="s">
        <v>18</v>
      </c>
      <c r="E533" s="413" t="s">
        <v>18</v>
      </c>
      <c r="F533" s="413" t="s">
        <v>18</v>
      </c>
      <c r="G533" s="413" t="s">
        <v>18</v>
      </c>
      <c r="H533" s="471">
        <f>H532</f>
        <v>5251.5</v>
      </c>
      <c r="I533" s="471">
        <f>I532</f>
        <v>4919.1000000000004</v>
      </c>
      <c r="J533" s="471">
        <f>J532</f>
        <v>0</v>
      </c>
      <c r="K533" s="472">
        <f>K532</f>
        <v>252</v>
      </c>
      <c r="L533" s="413" t="s">
        <v>18</v>
      </c>
      <c r="M533" s="473">
        <v>11881834</v>
      </c>
      <c r="N533" s="473">
        <v>0</v>
      </c>
      <c r="O533" s="473">
        <v>5394600.75</v>
      </c>
      <c r="P533" s="473">
        <v>0</v>
      </c>
      <c r="Q533" s="473">
        <v>6487233.25</v>
      </c>
      <c r="R533" s="473">
        <v>0</v>
      </c>
      <c r="S533" s="474" t="s">
        <v>18</v>
      </c>
      <c r="T533" s="474" t="s">
        <v>18</v>
      </c>
      <c r="U533" s="543" t="s">
        <v>18</v>
      </c>
    </row>
    <row r="534" spans="1:21" x14ac:dyDescent="0.2">
      <c r="A534" s="466" t="s">
        <v>736</v>
      </c>
      <c r="B534" s="487" t="s">
        <v>917</v>
      </c>
      <c r="C534" s="56" t="s">
        <v>40</v>
      </c>
      <c r="D534" s="195" t="s">
        <v>686</v>
      </c>
      <c r="E534" s="56" t="s">
        <v>686</v>
      </c>
      <c r="F534" s="195" t="s">
        <v>677</v>
      </c>
      <c r="G534" s="56">
        <v>3</v>
      </c>
      <c r="H534" s="57">
        <v>4118.3</v>
      </c>
      <c r="I534" s="56">
        <v>3786.8</v>
      </c>
      <c r="J534" s="56">
        <v>1443.9</v>
      </c>
      <c r="K534" s="468">
        <v>390</v>
      </c>
      <c r="L534" s="488" t="s">
        <v>87</v>
      </c>
      <c r="M534" s="111">
        <v>295941</v>
      </c>
      <c r="N534" s="111">
        <v>0</v>
      </c>
      <c r="O534" s="51">
        <v>134363.39000000001</v>
      </c>
      <c r="P534" s="111">
        <v>0</v>
      </c>
      <c r="Q534" s="111">
        <v>161577.60999999999</v>
      </c>
      <c r="R534" s="111">
        <v>0</v>
      </c>
      <c r="S534" s="111">
        <v>71.85999077289172</v>
      </c>
      <c r="T534" s="51">
        <v>71.86</v>
      </c>
      <c r="U534" s="181">
        <v>44196</v>
      </c>
    </row>
    <row r="535" spans="1:21" x14ac:dyDescent="0.2">
      <c r="A535" s="466" t="s">
        <v>736</v>
      </c>
      <c r="B535" s="487" t="s">
        <v>917</v>
      </c>
      <c r="C535" s="56" t="s">
        <v>40</v>
      </c>
      <c r="D535" s="195" t="s">
        <v>686</v>
      </c>
      <c r="E535" s="56" t="s">
        <v>686</v>
      </c>
      <c r="F535" s="195" t="s">
        <v>677</v>
      </c>
      <c r="G535" s="56">
        <v>3</v>
      </c>
      <c r="H535" s="57">
        <v>4118.3</v>
      </c>
      <c r="I535" s="56">
        <v>3786.8</v>
      </c>
      <c r="J535" s="56">
        <v>1443.9</v>
      </c>
      <c r="K535" s="468">
        <v>390</v>
      </c>
      <c r="L535" s="488" t="s">
        <v>462</v>
      </c>
      <c r="M535" s="111">
        <v>224777</v>
      </c>
      <c r="N535" s="111">
        <v>0</v>
      </c>
      <c r="O535" s="51">
        <v>102053.45</v>
      </c>
      <c r="P535" s="111">
        <v>0</v>
      </c>
      <c r="Q535" s="111">
        <v>122723.55</v>
      </c>
      <c r="R535" s="111">
        <v>0</v>
      </c>
      <c r="S535" s="111">
        <v>54.580045164266807</v>
      </c>
      <c r="T535" s="51">
        <v>54.58</v>
      </c>
      <c r="U535" s="181">
        <v>44196</v>
      </c>
    </row>
    <row r="536" spans="1:21" x14ac:dyDescent="0.2">
      <c r="A536" s="466" t="s">
        <v>736</v>
      </c>
      <c r="B536" s="487" t="s">
        <v>917</v>
      </c>
      <c r="C536" s="56" t="s">
        <v>40</v>
      </c>
      <c r="D536" s="56" t="s">
        <v>686</v>
      </c>
      <c r="E536" s="56" t="s">
        <v>686</v>
      </c>
      <c r="F536" s="195" t="s">
        <v>677</v>
      </c>
      <c r="G536" s="56">
        <v>3</v>
      </c>
      <c r="H536" s="57">
        <v>4118.3</v>
      </c>
      <c r="I536" s="56">
        <v>3786.8</v>
      </c>
      <c r="J536" s="56">
        <v>1443.9</v>
      </c>
      <c r="K536" s="468">
        <v>390</v>
      </c>
      <c r="L536" s="488" t="s">
        <v>36</v>
      </c>
      <c r="M536" s="111">
        <v>10950395</v>
      </c>
      <c r="N536" s="111">
        <v>0</v>
      </c>
      <c r="O536" s="51">
        <v>4971707.99</v>
      </c>
      <c r="P536" s="111">
        <v>0</v>
      </c>
      <c r="Q536" s="111">
        <v>5978687.0099999998</v>
      </c>
      <c r="R536" s="111">
        <v>0</v>
      </c>
      <c r="S536" s="111">
        <v>2658.9600077701962</v>
      </c>
      <c r="T536" s="51">
        <v>2658.96</v>
      </c>
      <c r="U536" s="181">
        <v>44196</v>
      </c>
    </row>
    <row r="537" spans="1:21" ht="13.5" thickBot="1" x14ac:dyDescent="0.25">
      <c r="A537" s="496" t="s">
        <v>736</v>
      </c>
      <c r="B537" s="497" t="s">
        <v>917</v>
      </c>
      <c r="C537" s="182" t="s">
        <v>40</v>
      </c>
      <c r="D537" s="182" t="s">
        <v>686</v>
      </c>
      <c r="E537" s="182" t="s">
        <v>686</v>
      </c>
      <c r="F537" s="188" t="s">
        <v>677</v>
      </c>
      <c r="G537" s="182">
        <v>3</v>
      </c>
      <c r="H537" s="183">
        <v>4118.3</v>
      </c>
      <c r="I537" s="182">
        <v>3786.8</v>
      </c>
      <c r="J537" s="182">
        <v>1443.9</v>
      </c>
      <c r="K537" s="498">
        <v>390</v>
      </c>
      <c r="L537" s="499" t="s">
        <v>48</v>
      </c>
      <c r="M537" s="113">
        <v>4386854</v>
      </c>
      <c r="N537" s="113">
        <v>0</v>
      </c>
      <c r="O537" s="151">
        <v>1991723.3199999998</v>
      </c>
      <c r="P537" s="113">
        <v>0</v>
      </c>
      <c r="Q537" s="113">
        <v>2395130.6800000002</v>
      </c>
      <c r="R537" s="113">
        <v>0</v>
      </c>
      <c r="S537" s="113">
        <v>1065.2099167132069</v>
      </c>
      <c r="T537" s="151">
        <v>1065.21</v>
      </c>
      <c r="U537" s="420">
        <v>44196</v>
      </c>
    </row>
    <row r="538" spans="1:21" ht="13.5" thickBot="1" x14ac:dyDescent="0.25">
      <c r="A538" s="500"/>
      <c r="B538" s="501" t="s">
        <v>31</v>
      </c>
      <c r="C538" s="132" t="s">
        <v>18</v>
      </c>
      <c r="D538" s="132" t="s">
        <v>18</v>
      </c>
      <c r="E538" s="132" t="s">
        <v>18</v>
      </c>
      <c r="F538" s="132" t="s">
        <v>18</v>
      </c>
      <c r="G538" s="132" t="s">
        <v>18</v>
      </c>
      <c r="H538" s="502">
        <f>H537</f>
        <v>4118.3</v>
      </c>
      <c r="I538" s="502">
        <f>I537</f>
        <v>3786.8</v>
      </c>
      <c r="J538" s="502">
        <f>J537</f>
        <v>1443.9</v>
      </c>
      <c r="K538" s="503">
        <f>K537</f>
        <v>390</v>
      </c>
      <c r="L538" s="132" t="s">
        <v>18</v>
      </c>
      <c r="M538" s="133">
        <v>15857967</v>
      </c>
      <c r="N538" s="133">
        <v>0</v>
      </c>
      <c r="O538" s="133">
        <v>7199848.1500000004</v>
      </c>
      <c r="P538" s="133">
        <v>0</v>
      </c>
      <c r="Q538" s="133">
        <v>8658118.8499999996</v>
      </c>
      <c r="R538" s="133">
        <v>0</v>
      </c>
      <c r="S538" s="133" t="s">
        <v>18</v>
      </c>
      <c r="T538" s="133" t="s">
        <v>18</v>
      </c>
      <c r="U538" s="504" t="s">
        <v>18</v>
      </c>
    </row>
    <row r="539" spans="1:21" x14ac:dyDescent="0.2">
      <c r="A539" s="463" t="s">
        <v>737</v>
      </c>
      <c r="B539" s="485" t="s">
        <v>918</v>
      </c>
      <c r="C539" s="160" t="s">
        <v>40</v>
      </c>
      <c r="D539" s="187" t="s">
        <v>680</v>
      </c>
      <c r="E539" s="160" t="s">
        <v>680</v>
      </c>
      <c r="F539" s="187" t="s">
        <v>683</v>
      </c>
      <c r="G539" s="160">
        <v>4</v>
      </c>
      <c r="H539" s="464">
        <v>2954.5</v>
      </c>
      <c r="I539" s="160">
        <v>2757.1</v>
      </c>
      <c r="J539" s="160"/>
      <c r="K539" s="465">
        <v>186</v>
      </c>
      <c r="L539" s="486" t="s">
        <v>87</v>
      </c>
      <c r="M539" s="111">
        <v>127132</v>
      </c>
      <c r="N539" s="111">
        <v>0</v>
      </c>
      <c r="O539" s="111">
        <v>57720.58</v>
      </c>
      <c r="P539" s="111">
        <v>0</v>
      </c>
      <c r="Q539" s="111">
        <v>69411.42</v>
      </c>
      <c r="R539" s="111">
        <v>0</v>
      </c>
      <c r="S539" s="111">
        <v>43.029954306989339</v>
      </c>
      <c r="T539" s="111">
        <v>43.03</v>
      </c>
      <c r="U539" s="181">
        <v>44196</v>
      </c>
    </row>
    <row r="540" spans="1:21" ht="25.5" x14ac:dyDescent="0.2">
      <c r="A540" s="466" t="s">
        <v>737</v>
      </c>
      <c r="B540" s="487" t="s">
        <v>918</v>
      </c>
      <c r="C540" s="56" t="s">
        <v>40</v>
      </c>
      <c r="D540" s="195" t="s">
        <v>680</v>
      </c>
      <c r="E540" s="56" t="s">
        <v>680</v>
      </c>
      <c r="F540" s="195" t="s">
        <v>683</v>
      </c>
      <c r="G540" s="56">
        <v>4</v>
      </c>
      <c r="H540" s="467">
        <v>2954.5</v>
      </c>
      <c r="I540" s="56">
        <v>2757.1</v>
      </c>
      <c r="J540" s="56"/>
      <c r="K540" s="468">
        <v>186</v>
      </c>
      <c r="L540" s="488" t="s">
        <v>96</v>
      </c>
      <c r="M540" s="111">
        <v>128757</v>
      </c>
      <c r="N540" s="111">
        <v>0</v>
      </c>
      <c r="O540" s="51">
        <v>58458.369999999995</v>
      </c>
      <c r="P540" s="111">
        <v>0</v>
      </c>
      <c r="Q540" s="111">
        <v>70298.63</v>
      </c>
      <c r="R540" s="111">
        <v>0</v>
      </c>
      <c r="S540" s="111">
        <v>43.579962768657978</v>
      </c>
      <c r="T540" s="51">
        <v>43.58</v>
      </c>
      <c r="U540" s="181">
        <v>44196</v>
      </c>
    </row>
    <row r="541" spans="1:21" x14ac:dyDescent="0.2">
      <c r="A541" s="466" t="s">
        <v>737</v>
      </c>
      <c r="B541" s="487" t="s">
        <v>918</v>
      </c>
      <c r="C541" s="56" t="s">
        <v>40</v>
      </c>
      <c r="D541" s="195" t="s">
        <v>680</v>
      </c>
      <c r="E541" s="56" t="s">
        <v>680</v>
      </c>
      <c r="F541" s="195" t="s">
        <v>683</v>
      </c>
      <c r="G541" s="56">
        <v>4</v>
      </c>
      <c r="H541" s="57">
        <v>2954.5</v>
      </c>
      <c r="I541" s="56">
        <v>2757.1</v>
      </c>
      <c r="J541" s="56"/>
      <c r="K541" s="468">
        <v>186</v>
      </c>
      <c r="L541" s="488" t="s">
        <v>95</v>
      </c>
      <c r="M541" s="111">
        <v>1743510</v>
      </c>
      <c r="N541" s="111">
        <v>0</v>
      </c>
      <c r="O541" s="51">
        <v>791589.95</v>
      </c>
      <c r="P541" s="111">
        <v>0</v>
      </c>
      <c r="Q541" s="111">
        <v>951920.05</v>
      </c>
      <c r="R541" s="111">
        <v>0</v>
      </c>
      <c r="S541" s="111">
        <v>590.12015569470304</v>
      </c>
      <c r="T541" s="51">
        <v>590.12</v>
      </c>
      <c r="U541" s="181">
        <v>44196</v>
      </c>
    </row>
    <row r="542" spans="1:21" x14ac:dyDescent="0.2">
      <c r="A542" s="466"/>
      <c r="B542" s="470" t="s">
        <v>31</v>
      </c>
      <c r="C542" s="413" t="s">
        <v>18</v>
      </c>
      <c r="D542" s="413" t="s">
        <v>18</v>
      </c>
      <c r="E542" s="413" t="s">
        <v>18</v>
      </c>
      <c r="F542" s="413" t="s">
        <v>18</v>
      </c>
      <c r="G542" s="413" t="s">
        <v>18</v>
      </c>
      <c r="H542" s="471">
        <f>H541</f>
        <v>2954.5</v>
      </c>
      <c r="I542" s="471">
        <f>I541</f>
        <v>2757.1</v>
      </c>
      <c r="J542" s="471">
        <f>J541</f>
        <v>0</v>
      </c>
      <c r="K542" s="472">
        <f>K541</f>
        <v>186</v>
      </c>
      <c r="L542" s="413" t="s">
        <v>18</v>
      </c>
      <c r="M542" s="473">
        <v>1999399</v>
      </c>
      <c r="N542" s="473">
        <v>0</v>
      </c>
      <c r="O542" s="473">
        <v>907768.89999999991</v>
      </c>
      <c r="P542" s="473">
        <v>0</v>
      </c>
      <c r="Q542" s="473">
        <v>1091630.1000000001</v>
      </c>
      <c r="R542" s="473">
        <v>0</v>
      </c>
      <c r="S542" s="474" t="s">
        <v>18</v>
      </c>
      <c r="T542" s="474" t="s">
        <v>18</v>
      </c>
      <c r="U542" s="543" t="s">
        <v>18</v>
      </c>
    </row>
    <row r="543" spans="1:21" x14ac:dyDescent="0.2">
      <c r="A543" s="466" t="s">
        <v>738</v>
      </c>
      <c r="B543" s="487" t="s">
        <v>919</v>
      </c>
      <c r="C543" s="56" t="s">
        <v>40</v>
      </c>
      <c r="D543" s="195" t="s">
        <v>689</v>
      </c>
      <c r="E543" s="56" t="s">
        <v>689</v>
      </c>
      <c r="F543" s="195" t="s">
        <v>690</v>
      </c>
      <c r="G543" s="56">
        <v>3</v>
      </c>
      <c r="H543" s="57">
        <v>1091.4000000000001</v>
      </c>
      <c r="I543" s="56">
        <v>1015.3</v>
      </c>
      <c r="J543" s="56">
        <v>537</v>
      </c>
      <c r="K543" s="468">
        <v>51</v>
      </c>
      <c r="L543" s="488" t="s">
        <v>93</v>
      </c>
      <c r="M543" s="111">
        <v>258607</v>
      </c>
      <c r="N543" s="111">
        <v>0</v>
      </c>
      <c r="O543" s="51">
        <v>117412.98000000001</v>
      </c>
      <c r="P543" s="111">
        <v>0</v>
      </c>
      <c r="Q543" s="111">
        <v>141194.01999999999</v>
      </c>
      <c r="R543" s="111">
        <v>0</v>
      </c>
      <c r="S543" s="111">
        <v>236.94978926149898</v>
      </c>
      <c r="T543" s="51">
        <v>236.95</v>
      </c>
      <c r="U543" s="181">
        <v>44196</v>
      </c>
    </row>
    <row r="544" spans="1:21" x14ac:dyDescent="0.2">
      <c r="A544" s="466" t="s">
        <v>738</v>
      </c>
      <c r="B544" s="487" t="s">
        <v>919</v>
      </c>
      <c r="C544" s="56" t="s">
        <v>40</v>
      </c>
      <c r="D544" s="195" t="s">
        <v>689</v>
      </c>
      <c r="E544" s="56" t="s">
        <v>689</v>
      </c>
      <c r="F544" s="195" t="s">
        <v>690</v>
      </c>
      <c r="G544" s="56">
        <v>3</v>
      </c>
      <c r="H544" s="57">
        <v>1091.4000000000001</v>
      </c>
      <c r="I544" s="56">
        <v>1015.3</v>
      </c>
      <c r="J544" s="56">
        <v>537</v>
      </c>
      <c r="K544" s="468">
        <v>51</v>
      </c>
      <c r="L544" s="488" t="s">
        <v>49</v>
      </c>
      <c r="M544" s="111">
        <v>4476223</v>
      </c>
      <c r="N544" s="111">
        <v>0</v>
      </c>
      <c r="O544" s="51">
        <v>2032298.71</v>
      </c>
      <c r="P544" s="111">
        <v>0</v>
      </c>
      <c r="Q544" s="111">
        <v>2443924.29</v>
      </c>
      <c r="R544" s="111">
        <v>0</v>
      </c>
      <c r="S544" s="51">
        <v>8335.6108007448784</v>
      </c>
      <c r="T544" s="51">
        <v>8335.61</v>
      </c>
      <c r="U544" s="181">
        <v>44196</v>
      </c>
    </row>
    <row r="545" spans="1:21" x14ac:dyDescent="0.2">
      <c r="A545" s="466" t="s">
        <v>738</v>
      </c>
      <c r="B545" s="487" t="s">
        <v>919</v>
      </c>
      <c r="C545" s="56" t="s">
        <v>40</v>
      </c>
      <c r="D545" s="195" t="s">
        <v>689</v>
      </c>
      <c r="E545" s="56" t="s">
        <v>689</v>
      </c>
      <c r="F545" s="195" t="s">
        <v>690</v>
      </c>
      <c r="G545" s="56">
        <v>3</v>
      </c>
      <c r="H545" s="57">
        <v>1091.4000000000001</v>
      </c>
      <c r="I545" s="56">
        <v>1015.3</v>
      </c>
      <c r="J545" s="56">
        <v>537</v>
      </c>
      <c r="K545" s="468">
        <v>51</v>
      </c>
      <c r="L545" s="488" t="s">
        <v>94</v>
      </c>
      <c r="M545" s="111">
        <v>61653</v>
      </c>
      <c r="N545" s="111">
        <v>0</v>
      </c>
      <c r="O545" s="51">
        <v>27991.75</v>
      </c>
      <c r="P545" s="111">
        <v>0</v>
      </c>
      <c r="Q545" s="111">
        <v>33661.25</v>
      </c>
      <c r="R545" s="111">
        <v>0</v>
      </c>
      <c r="S545" s="111">
        <v>56.489829576690482</v>
      </c>
      <c r="T545" s="51">
        <v>56.49</v>
      </c>
      <c r="U545" s="181">
        <v>44196</v>
      </c>
    </row>
    <row r="546" spans="1:21" x14ac:dyDescent="0.2">
      <c r="A546" s="466" t="s">
        <v>738</v>
      </c>
      <c r="B546" s="487" t="s">
        <v>919</v>
      </c>
      <c r="C546" s="56" t="s">
        <v>40</v>
      </c>
      <c r="D546" s="195" t="s">
        <v>689</v>
      </c>
      <c r="E546" s="56" t="s">
        <v>689</v>
      </c>
      <c r="F546" s="195" t="s">
        <v>690</v>
      </c>
      <c r="G546" s="56">
        <v>3</v>
      </c>
      <c r="H546" s="57">
        <v>1091.4000000000001</v>
      </c>
      <c r="I546" s="56">
        <v>1015.3</v>
      </c>
      <c r="J546" s="56">
        <v>537</v>
      </c>
      <c r="K546" s="468">
        <v>51</v>
      </c>
      <c r="L546" s="488" t="s">
        <v>462</v>
      </c>
      <c r="M546" s="111">
        <v>61653</v>
      </c>
      <c r="N546" s="111">
        <v>0</v>
      </c>
      <c r="O546" s="51">
        <v>27991.75</v>
      </c>
      <c r="P546" s="111">
        <v>0</v>
      </c>
      <c r="Q546" s="111">
        <v>33661.25</v>
      </c>
      <c r="R546" s="111">
        <v>0</v>
      </c>
      <c r="S546" s="111">
        <v>56.489829576690482</v>
      </c>
      <c r="T546" s="51">
        <v>56.49</v>
      </c>
      <c r="U546" s="181">
        <v>44196</v>
      </c>
    </row>
    <row r="547" spans="1:21" x14ac:dyDescent="0.2">
      <c r="A547" s="466" t="s">
        <v>738</v>
      </c>
      <c r="B547" s="487" t="s">
        <v>919</v>
      </c>
      <c r="C547" s="56" t="s">
        <v>40</v>
      </c>
      <c r="D547" s="195" t="s">
        <v>689</v>
      </c>
      <c r="E547" s="56" t="s">
        <v>689</v>
      </c>
      <c r="F547" s="195" t="s">
        <v>690</v>
      </c>
      <c r="G547" s="56">
        <v>3</v>
      </c>
      <c r="H547" s="57">
        <v>1091.4000000000001</v>
      </c>
      <c r="I547" s="56">
        <v>1015.3</v>
      </c>
      <c r="J547" s="56">
        <v>537</v>
      </c>
      <c r="K547" s="468">
        <v>51</v>
      </c>
      <c r="L547" s="488" t="s">
        <v>87</v>
      </c>
      <c r="M547" s="111">
        <v>81167</v>
      </c>
      <c r="N547" s="111">
        <v>0</v>
      </c>
      <c r="O547" s="51">
        <v>36851.51</v>
      </c>
      <c r="P547" s="111">
        <v>0</v>
      </c>
      <c r="Q547" s="111">
        <v>44315.49</v>
      </c>
      <c r="R547" s="111">
        <v>0</v>
      </c>
      <c r="S547" s="111">
        <v>74.369617005680766</v>
      </c>
      <c r="T547" s="51">
        <v>74.37</v>
      </c>
      <c r="U547" s="181">
        <v>44196</v>
      </c>
    </row>
    <row r="548" spans="1:21" ht="25.5" x14ac:dyDescent="0.2">
      <c r="A548" s="466" t="s">
        <v>738</v>
      </c>
      <c r="B548" s="487" t="s">
        <v>919</v>
      </c>
      <c r="C548" s="56" t="s">
        <v>40</v>
      </c>
      <c r="D548" s="195" t="s">
        <v>689</v>
      </c>
      <c r="E548" s="56" t="s">
        <v>689</v>
      </c>
      <c r="F548" s="195" t="s">
        <v>690</v>
      </c>
      <c r="G548" s="56">
        <v>3</v>
      </c>
      <c r="H548" s="57">
        <v>1091.4000000000001</v>
      </c>
      <c r="I548" s="56">
        <v>1015.3</v>
      </c>
      <c r="J548" s="56">
        <v>537</v>
      </c>
      <c r="K548" s="468">
        <v>51</v>
      </c>
      <c r="L548" s="488" t="s">
        <v>96</v>
      </c>
      <c r="M548" s="111">
        <v>82204</v>
      </c>
      <c r="N548" s="111">
        <v>0</v>
      </c>
      <c r="O548" s="51">
        <v>37322.33</v>
      </c>
      <c r="P548" s="111">
        <v>0</v>
      </c>
      <c r="Q548" s="111">
        <v>44881.67</v>
      </c>
      <c r="R548" s="111">
        <v>0</v>
      </c>
      <c r="S548" s="111">
        <v>75.319772768920643</v>
      </c>
      <c r="T548" s="51">
        <v>75.319999999999993</v>
      </c>
      <c r="U548" s="181">
        <v>44196</v>
      </c>
    </row>
    <row r="549" spans="1:21" x14ac:dyDescent="0.2">
      <c r="A549" s="466" t="s">
        <v>738</v>
      </c>
      <c r="B549" s="487" t="s">
        <v>919</v>
      </c>
      <c r="C549" s="56" t="s">
        <v>40</v>
      </c>
      <c r="D549" s="195" t="s">
        <v>689</v>
      </c>
      <c r="E549" s="56" t="s">
        <v>689</v>
      </c>
      <c r="F549" s="195" t="s">
        <v>690</v>
      </c>
      <c r="G549" s="56">
        <v>3</v>
      </c>
      <c r="H549" s="57">
        <v>1091.4000000000001</v>
      </c>
      <c r="I549" s="56">
        <v>1015.3</v>
      </c>
      <c r="J549" s="56">
        <v>537</v>
      </c>
      <c r="K549" s="468">
        <v>51</v>
      </c>
      <c r="L549" s="488" t="s">
        <v>95</v>
      </c>
      <c r="M549" s="111">
        <v>543113</v>
      </c>
      <c r="N549" s="111">
        <v>0</v>
      </c>
      <c r="O549" s="51">
        <v>246584.64</v>
      </c>
      <c r="P549" s="111">
        <v>0</v>
      </c>
      <c r="Q549" s="111">
        <v>296528.36</v>
      </c>
      <c r="R549" s="111">
        <v>0</v>
      </c>
      <c r="S549" s="111">
        <v>497.62964999083744</v>
      </c>
      <c r="T549" s="51">
        <v>497.63</v>
      </c>
      <c r="U549" s="181">
        <v>44196</v>
      </c>
    </row>
    <row r="550" spans="1:21" x14ac:dyDescent="0.2">
      <c r="A550" s="466" t="s">
        <v>738</v>
      </c>
      <c r="B550" s="487" t="s">
        <v>919</v>
      </c>
      <c r="C550" s="56" t="s">
        <v>40</v>
      </c>
      <c r="D550" s="195" t="s">
        <v>689</v>
      </c>
      <c r="E550" s="56" t="s">
        <v>689</v>
      </c>
      <c r="F550" s="195" t="s">
        <v>690</v>
      </c>
      <c r="G550" s="56">
        <v>3</v>
      </c>
      <c r="H550" s="57">
        <v>1091.4000000000001</v>
      </c>
      <c r="I550" s="56">
        <v>1015.3</v>
      </c>
      <c r="J550" s="56">
        <v>537</v>
      </c>
      <c r="K550" s="468">
        <v>51</v>
      </c>
      <c r="L550" s="488" t="s">
        <v>37</v>
      </c>
      <c r="M550" s="111">
        <v>61653</v>
      </c>
      <c r="N550" s="111">
        <v>0</v>
      </c>
      <c r="O550" s="51">
        <v>27991.75</v>
      </c>
      <c r="P550" s="111">
        <v>0</v>
      </c>
      <c r="Q550" s="111">
        <v>33661.25</v>
      </c>
      <c r="R550" s="111">
        <v>0</v>
      </c>
      <c r="S550" s="111">
        <v>56.489829576690482</v>
      </c>
      <c r="T550" s="51">
        <v>56.49</v>
      </c>
      <c r="U550" s="181">
        <v>44196</v>
      </c>
    </row>
    <row r="551" spans="1:21" x14ac:dyDescent="0.2">
      <c r="A551" s="466" t="s">
        <v>738</v>
      </c>
      <c r="B551" s="487" t="s">
        <v>919</v>
      </c>
      <c r="C551" s="56" t="s">
        <v>40</v>
      </c>
      <c r="D551" s="195" t="s">
        <v>689</v>
      </c>
      <c r="E551" s="56" t="s">
        <v>689</v>
      </c>
      <c r="F551" s="195" t="s">
        <v>690</v>
      </c>
      <c r="G551" s="56">
        <v>3</v>
      </c>
      <c r="H551" s="57">
        <v>1091.4000000000001</v>
      </c>
      <c r="I551" s="56">
        <v>1015.3</v>
      </c>
      <c r="J551" s="56">
        <v>537</v>
      </c>
      <c r="K551" s="468">
        <v>51</v>
      </c>
      <c r="L551" s="488" t="s">
        <v>111</v>
      </c>
      <c r="M551" s="111">
        <v>123295</v>
      </c>
      <c r="N551" s="111">
        <v>0</v>
      </c>
      <c r="O551" s="51">
        <v>55978.5</v>
      </c>
      <c r="P551" s="111">
        <v>0</v>
      </c>
      <c r="Q551" s="111">
        <v>67316.5</v>
      </c>
      <c r="R551" s="111">
        <v>0</v>
      </c>
      <c r="S551" s="111">
        <v>112.96958035550668</v>
      </c>
      <c r="T551" s="51">
        <v>112.97</v>
      </c>
      <c r="U551" s="181">
        <v>44196</v>
      </c>
    </row>
    <row r="552" spans="1:21" x14ac:dyDescent="0.2">
      <c r="A552" s="466" t="s">
        <v>738</v>
      </c>
      <c r="B552" s="487" t="s">
        <v>919</v>
      </c>
      <c r="C552" s="56" t="s">
        <v>40</v>
      </c>
      <c r="D552" s="195" t="s">
        <v>689</v>
      </c>
      <c r="E552" s="56" t="s">
        <v>689</v>
      </c>
      <c r="F552" s="195" t="s">
        <v>690</v>
      </c>
      <c r="G552" s="56">
        <v>3</v>
      </c>
      <c r="H552" s="57">
        <v>1091.4000000000001</v>
      </c>
      <c r="I552" s="56">
        <v>1015.3</v>
      </c>
      <c r="J552" s="56">
        <v>537</v>
      </c>
      <c r="K552" s="468">
        <v>51</v>
      </c>
      <c r="L552" s="488" t="s">
        <v>112</v>
      </c>
      <c r="M552" s="111">
        <v>100693</v>
      </c>
      <c r="N552" s="111">
        <v>0</v>
      </c>
      <c r="O552" s="51">
        <v>45716.72</v>
      </c>
      <c r="P552" s="111">
        <v>0</v>
      </c>
      <c r="Q552" s="111">
        <v>54976.28</v>
      </c>
      <c r="R552" s="111">
        <v>0</v>
      </c>
      <c r="S552" s="111">
        <v>92.260399486897555</v>
      </c>
      <c r="T552" s="51">
        <v>92.26</v>
      </c>
      <c r="U552" s="181">
        <v>44196</v>
      </c>
    </row>
    <row r="553" spans="1:21" x14ac:dyDescent="0.2">
      <c r="A553" s="466" t="s">
        <v>738</v>
      </c>
      <c r="B553" s="487" t="s">
        <v>919</v>
      </c>
      <c r="C553" s="56" t="s">
        <v>40</v>
      </c>
      <c r="D553" s="195" t="s">
        <v>689</v>
      </c>
      <c r="E553" s="56" t="s">
        <v>689</v>
      </c>
      <c r="F553" s="195" t="s">
        <v>690</v>
      </c>
      <c r="G553" s="56">
        <v>3</v>
      </c>
      <c r="H553" s="57">
        <v>1091.4000000000001</v>
      </c>
      <c r="I553" s="56">
        <v>1015.3</v>
      </c>
      <c r="J553" s="56">
        <v>537</v>
      </c>
      <c r="K553" s="468">
        <v>51</v>
      </c>
      <c r="L553" s="488" t="s">
        <v>491</v>
      </c>
      <c r="M553" s="111">
        <v>2271662</v>
      </c>
      <c r="N553" s="111">
        <v>0</v>
      </c>
      <c r="O553" s="51">
        <v>1031381.98</v>
      </c>
      <c r="P553" s="111">
        <v>0</v>
      </c>
      <c r="Q553" s="111">
        <v>1240280.02</v>
      </c>
      <c r="R553" s="111">
        <v>0</v>
      </c>
      <c r="S553" s="111">
        <v>2081.4201942459226</v>
      </c>
      <c r="T553" s="51">
        <v>2081.42</v>
      </c>
      <c r="U553" s="181">
        <v>44196</v>
      </c>
    </row>
    <row r="554" spans="1:21" x14ac:dyDescent="0.2">
      <c r="A554" s="466" t="s">
        <v>738</v>
      </c>
      <c r="B554" s="487" t="s">
        <v>919</v>
      </c>
      <c r="C554" s="56" t="s">
        <v>40</v>
      </c>
      <c r="D554" s="56" t="s">
        <v>689</v>
      </c>
      <c r="E554" s="56" t="s">
        <v>689</v>
      </c>
      <c r="F554" s="195" t="s">
        <v>690</v>
      </c>
      <c r="G554" s="56">
        <v>3</v>
      </c>
      <c r="H554" s="57">
        <v>1091.4000000000001</v>
      </c>
      <c r="I554" s="56">
        <v>1015.3</v>
      </c>
      <c r="J554" s="56">
        <v>537</v>
      </c>
      <c r="K554" s="468">
        <v>51</v>
      </c>
      <c r="L554" s="488" t="s">
        <v>48</v>
      </c>
      <c r="M554" s="111">
        <v>2209517</v>
      </c>
      <c r="N554" s="111">
        <v>0</v>
      </c>
      <c r="O554" s="51">
        <v>1003166.8600000001</v>
      </c>
      <c r="P554" s="111">
        <v>0</v>
      </c>
      <c r="Q554" s="111">
        <v>1206350.1399999999</v>
      </c>
      <c r="R554" s="111">
        <v>0</v>
      </c>
      <c r="S554" s="111">
        <v>2024.4795675279456</v>
      </c>
      <c r="T554" s="51">
        <v>2024.48</v>
      </c>
      <c r="U554" s="181">
        <v>44196</v>
      </c>
    </row>
    <row r="555" spans="1:21" x14ac:dyDescent="0.2">
      <c r="A555" s="466" t="s">
        <v>738</v>
      </c>
      <c r="B555" s="487" t="s">
        <v>919</v>
      </c>
      <c r="C555" s="56" t="s">
        <v>40</v>
      </c>
      <c r="D555" s="56" t="s">
        <v>689</v>
      </c>
      <c r="E555" s="56" t="s">
        <v>689</v>
      </c>
      <c r="F555" s="195" t="s">
        <v>690</v>
      </c>
      <c r="G555" s="56">
        <v>3</v>
      </c>
      <c r="H555" s="57">
        <v>1091.4000000000001</v>
      </c>
      <c r="I555" s="56">
        <v>1015.3</v>
      </c>
      <c r="J555" s="56">
        <v>537</v>
      </c>
      <c r="K555" s="468">
        <v>51</v>
      </c>
      <c r="L555" s="488" t="s">
        <v>36</v>
      </c>
      <c r="M555" s="111">
        <v>4599640</v>
      </c>
      <c r="N555" s="111">
        <v>0</v>
      </c>
      <c r="O555" s="51">
        <v>2088332.6099999999</v>
      </c>
      <c r="P555" s="111">
        <v>0</v>
      </c>
      <c r="Q555" s="111">
        <v>2511307.39</v>
      </c>
      <c r="R555" s="111">
        <v>0</v>
      </c>
      <c r="S555" s="111">
        <v>4214.4401685908006</v>
      </c>
      <c r="T555" s="51">
        <v>4214.4399999999996</v>
      </c>
      <c r="U555" s="181">
        <v>44196</v>
      </c>
    </row>
    <row r="556" spans="1:21" ht="13.5" thickBot="1" x14ac:dyDescent="0.25">
      <c r="A556" s="496" t="s">
        <v>738</v>
      </c>
      <c r="B556" s="497" t="s">
        <v>919</v>
      </c>
      <c r="C556" s="182" t="s">
        <v>40</v>
      </c>
      <c r="D556" s="182" t="s">
        <v>689</v>
      </c>
      <c r="E556" s="182" t="s">
        <v>689</v>
      </c>
      <c r="F556" s="188" t="s">
        <v>690</v>
      </c>
      <c r="G556" s="182">
        <v>3</v>
      </c>
      <c r="H556" s="183">
        <v>1091.4000000000001</v>
      </c>
      <c r="I556" s="182">
        <v>1015.3</v>
      </c>
      <c r="J556" s="182">
        <v>537</v>
      </c>
      <c r="K556" s="498">
        <v>51</v>
      </c>
      <c r="L556" s="499" t="s">
        <v>41</v>
      </c>
      <c r="M556" s="113">
        <v>389586</v>
      </c>
      <c r="N556" s="113">
        <v>0</v>
      </c>
      <c r="O556" s="151">
        <v>176880.18</v>
      </c>
      <c r="P556" s="113">
        <v>0</v>
      </c>
      <c r="Q556" s="113">
        <v>212705.82</v>
      </c>
      <c r="R556" s="113">
        <v>0</v>
      </c>
      <c r="S556" s="113">
        <v>356.95986805937326</v>
      </c>
      <c r="T556" s="151">
        <v>356.96</v>
      </c>
      <c r="U556" s="420">
        <v>44196</v>
      </c>
    </row>
    <row r="557" spans="1:21" ht="13.5" thickBot="1" x14ac:dyDescent="0.25">
      <c r="A557" s="500"/>
      <c r="B557" s="501" t="s">
        <v>31</v>
      </c>
      <c r="C557" s="132" t="s">
        <v>18</v>
      </c>
      <c r="D557" s="132" t="s">
        <v>18</v>
      </c>
      <c r="E557" s="132" t="s">
        <v>18</v>
      </c>
      <c r="F557" s="132" t="s">
        <v>18</v>
      </c>
      <c r="G557" s="132" t="s">
        <v>18</v>
      </c>
      <c r="H557" s="502">
        <f>H556</f>
        <v>1091.4000000000001</v>
      </c>
      <c r="I557" s="502">
        <f>I556</f>
        <v>1015.3</v>
      </c>
      <c r="J557" s="502">
        <f>J556</f>
        <v>537</v>
      </c>
      <c r="K557" s="503">
        <f>K556</f>
        <v>51</v>
      </c>
      <c r="L557" s="132" t="s">
        <v>18</v>
      </c>
      <c r="M557" s="133">
        <v>15320666</v>
      </c>
      <c r="N557" s="133">
        <v>0</v>
      </c>
      <c r="O557" s="133">
        <v>6955902.2699999996</v>
      </c>
      <c r="P557" s="133">
        <v>0</v>
      </c>
      <c r="Q557" s="133">
        <v>8364763.7300000004</v>
      </c>
      <c r="R557" s="133">
        <v>0</v>
      </c>
      <c r="S557" s="133" t="s">
        <v>18</v>
      </c>
      <c r="T557" s="133" t="s">
        <v>18</v>
      </c>
      <c r="U557" s="504" t="s">
        <v>18</v>
      </c>
    </row>
    <row r="558" spans="1:21" ht="25.5" x14ac:dyDescent="0.2">
      <c r="A558" s="463" t="s">
        <v>742</v>
      </c>
      <c r="B558" s="485" t="s">
        <v>920</v>
      </c>
      <c r="C558" s="160" t="s">
        <v>40</v>
      </c>
      <c r="D558" s="187" t="s">
        <v>691</v>
      </c>
      <c r="E558" s="160" t="s">
        <v>691</v>
      </c>
      <c r="F558" s="187" t="s">
        <v>692</v>
      </c>
      <c r="G558" s="160">
        <v>4</v>
      </c>
      <c r="H558" s="464">
        <v>1701.5</v>
      </c>
      <c r="I558" s="160">
        <v>1526.5</v>
      </c>
      <c r="J558" s="160">
        <v>893</v>
      </c>
      <c r="K558" s="465">
        <v>48</v>
      </c>
      <c r="L558" s="486" t="s">
        <v>96</v>
      </c>
      <c r="M558" s="111">
        <v>74151</v>
      </c>
      <c r="N558" s="111">
        <v>0</v>
      </c>
      <c r="O558" s="111">
        <v>33666.1</v>
      </c>
      <c r="P558" s="111">
        <v>0</v>
      </c>
      <c r="Q558" s="111">
        <v>40484.9</v>
      </c>
      <c r="R558" s="111">
        <v>0</v>
      </c>
      <c r="S558" s="111">
        <v>43.579782544813398</v>
      </c>
      <c r="T558" s="111">
        <v>43.58</v>
      </c>
      <c r="U558" s="181">
        <v>44196</v>
      </c>
    </row>
    <row r="559" spans="1:21" ht="25.5" x14ac:dyDescent="0.2">
      <c r="A559" s="466" t="s">
        <v>742</v>
      </c>
      <c r="B559" s="487" t="s">
        <v>920</v>
      </c>
      <c r="C559" s="56" t="s">
        <v>40</v>
      </c>
      <c r="D559" s="195" t="s">
        <v>691</v>
      </c>
      <c r="E559" s="56" t="s">
        <v>691</v>
      </c>
      <c r="F559" s="195" t="s">
        <v>692</v>
      </c>
      <c r="G559" s="56">
        <v>4</v>
      </c>
      <c r="H559" s="57">
        <v>1701.5</v>
      </c>
      <c r="I559" s="56">
        <v>1526.5</v>
      </c>
      <c r="J559" s="56">
        <v>893</v>
      </c>
      <c r="K559" s="468">
        <v>48</v>
      </c>
      <c r="L559" s="488" t="s">
        <v>93</v>
      </c>
      <c r="M559" s="111">
        <v>38930</v>
      </c>
      <c r="N559" s="111">
        <v>0</v>
      </c>
      <c r="O559" s="51">
        <v>17675.03</v>
      </c>
      <c r="P559" s="111">
        <v>0</v>
      </c>
      <c r="Q559" s="111">
        <v>21254.97</v>
      </c>
      <c r="R559" s="111">
        <v>0</v>
      </c>
      <c r="S559" s="111">
        <v>22.879811930649428</v>
      </c>
      <c r="T559" s="51">
        <v>22.88</v>
      </c>
      <c r="U559" s="181">
        <v>44196</v>
      </c>
    </row>
    <row r="560" spans="1:21" ht="25.5" x14ac:dyDescent="0.2">
      <c r="A560" s="466" t="s">
        <v>742</v>
      </c>
      <c r="B560" s="487" t="s">
        <v>920</v>
      </c>
      <c r="C560" s="56" t="s">
        <v>40</v>
      </c>
      <c r="D560" s="195" t="s">
        <v>691</v>
      </c>
      <c r="E560" s="56" t="s">
        <v>691</v>
      </c>
      <c r="F560" s="195" t="s">
        <v>692</v>
      </c>
      <c r="G560" s="56">
        <v>4</v>
      </c>
      <c r="H560" s="57">
        <v>1701.5</v>
      </c>
      <c r="I560" s="56">
        <v>1526.5</v>
      </c>
      <c r="J560" s="56">
        <v>893</v>
      </c>
      <c r="K560" s="468">
        <v>48</v>
      </c>
      <c r="L560" s="488" t="s">
        <v>49</v>
      </c>
      <c r="M560" s="111">
        <v>7175192</v>
      </c>
      <c r="N560" s="111">
        <v>0</v>
      </c>
      <c r="O560" s="51">
        <v>3257687</v>
      </c>
      <c r="P560" s="111">
        <v>0</v>
      </c>
      <c r="Q560" s="111">
        <v>3917505</v>
      </c>
      <c r="R560" s="111">
        <v>0</v>
      </c>
      <c r="S560" s="51">
        <v>8034.9294512877941</v>
      </c>
      <c r="T560" s="51">
        <v>8034.93</v>
      </c>
      <c r="U560" s="181">
        <v>44196</v>
      </c>
    </row>
    <row r="561" spans="1:21" ht="25.5" x14ac:dyDescent="0.2">
      <c r="A561" s="466" t="s">
        <v>742</v>
      </c>
      <c r="B561" s="487" t="s">
        <v>920</v>
      </c>
      <c r="C561" s="56" t="s">
        <v>40</v>
      </c>
      <c r="D561" s="195" t="s">
        <v>691</v>
      </c>
      <c r="E561" s="56" t="s">
        <v>691</v>
      </c>
      <c r="F561" s="195" t="s">
        <v>692</v>
      </c>
      <c r="G561" s="56">
        <v>4</v>
      </c>
      <c r="H561" s="467">
        <v>1701.5</v>
      </c>
      <c r="I561" s="56">
        <v>1526.5</v>
      </c>
      <c r="J561" s="56">
        <v>893</v>
      </c>
      <c r="K561" s="468">
        <v>48</v>
      </c>
      <c r="L561" s="488" t="s">
        <v>462</v>
      </c>
      <c r="M561" s="111">
        <v>55605</v>
      </c>
      <c r="N561" s="111">
        <v>0</v>
      </c>
      <c r="O561" s="51">
        <v>25245.83</v>
      </c>
      <c r="P561" s="111">
        <v>0</v>
      </c>
      <c r="Q561" s="111">
        <v>30359.17</v>
      </c>
      <c r="R561" s="111">
        <v>0</v>
      </c>
      <c r="S561" s="111">
        <v>32.679988245665591</v>
      </c>
      <c r="T561" s="51">
        <v>32.68</v>
      </c>
      <c r="U561" s="181">
        <v>44196</v>
      </c>
    </row>
    <row r="562" spans="1:21" ht="25.5" x14ac:dyDescent="0.2">
      <c r="A562" s="466" t="s">
        <v>742</v>
      </c>
      <c r="B562" s="487" t="s">
        <v>920</v>
      </c>
      <c r="C562" s="56" t="s">
        <v>40</v>
      </c>
      <c r="D562" s="195" t="s">
        <v>691</v>
      </c>
      <c r="E562" s="56" t="s">
        <v>691</v>
      </c>
      <c r="F562" s="195" t="s">
        <v>692</v>
      </c>
      <c r="G562" s="56">
        <v>4</v>
      </c>
      <c r="H562" s="467">
        <v>1701.5</v>
      </c>
      <c r="I562" s="56">
        <v>1526.5</v>
      </c>
      <c r="J562" s="56">
        <v>893</v>
      </c>
      <c r="K562" s="468">
        <v>48</v>
      </c>
      <c r="L562" s="488" t="s">
        <v>87</v>
      </c>
      <c r="M562" s="111">
        <v>73216</v>
      </c>
      <c r="N562" s="111">
        <v>0</v>
      </c>
      <c r="O562" s="51">
        <v>33241.589999999997</v>
      </c>
      <c r="P562" s="111">
        <v>0</v>
      </c>
      <c r="Q562" s="111">
        <v>39974.410000000003</v>
      </c>
      <c r="R562" s="111">
        <v>0</v>
      </c>
      <c r="S562" s="111">
        <v>43.030267411107843</v>
      </c>
      <c r="T562" s="51">
        <v>43.03</v>
      </c>
      <c r="U562" s="181">
        <v>44196</v>
      </c>
    </row>
    <row r="563" spans="1:21" ht="25.5" x14ac:dyDescent="0.2">
      <c r="A563" s="466" t="s">
        <v>742</v>
      </c>
      <c r="B563" s="487" t="s">
        <v>920</v>
      </c>
      <c r="C563" s="56" t="s">
        <v>40</v>
      </c>
      <c r="D563" s="195" t="s">
        <v>691</v>
      </c>
      <c r="E563" s="56" t="s">
        <v>691</v>
      </c>
      <c r="F563" s="195" t="s">
        <v>692</v>
      </c>
      <c r="G563" s="56">
        <v>4</v>
      </c>
      <c r="H563" s="467">
        <v>1701.5</v>
      </c>
      <c r="I563" s="56">
        <v>1526.5</v>
      </c>
      <c r="J563" s="56">
        <v>893</v>
      </c>
      <c r="K563" s="468">
        <v>48</v>
      </c>
      <c r="L563" s="488" t="s">
        <v>112</v>
      </c>
      <c r="M563" s="111">
        <v>90826</v>
      </c>
      <c r="N563" s="111">
        <v>0</v>
      </c>
      <c r="O563" s="51">
        <v>41236.9</v>
      </c>
      <c r="P563" s="111">
        <v>0</v>
      </c>
      <c r="Q563" s="111">
        <v>49589.1</v>
      </c>
      <c r="R563" s="111">
        <v>0</v>
      </c>
      <c r="S563" s="111">
        <v>53.379958859829564</v>
      </c>
      <c r="T563" s="51">
        <v>53.38</v>
      </c>
      <c r="U563" s="181">
        <v>44196</v>
      </c>
    </row>
    <row r="564" spans="1:21" ht="25.5" x14ac:dyDescent="0.2">
      <c r="A564" s="466" t="s">
        <v>742</v>
      </c>
      <c r="B564" s="487" t="s">
        <v>920</v>
      </c>
      <c r="C564" s="56" t="s">
        <v>40</v>
      </c>
      <c r="D564" s="195" t="s">
        <v>691</v>
      </c>
      <c r="E564" s="56" t="s">
        <v>691</v>
      </c>
      <c r="F564" s="195" t="s">
        <v>692</v>
      </c>
      <c r="G564" s="56">
        <v>4</v>
      </c>
      <c r="H564" s="467">
        <v>1701.5</v>
      </c>
      <c r="I564" s="56">
        <v>1526.5</v>
      </c>
      <c r="J564" s="56">
        <v>893</v>
      </c>
      <c r="K564" s="468">
        <v>48</v>
      </c>
      <c r="L564" s="488" t="s">
        <v>491</v>
      </c>
      <c r="M564" s="111">
        <v>3603301</v>
      </c>
      <c r="N564" s="111">
        <v>0</v>
      </c>
      <c r="O564" s="51">
        <v>1635973.9</v>
      </c>
      <c r="P564" s="111">
        <v>0</v>
      </c>
      <c r="Q564" s="111">
        <v>1967327.1</v>
      </c>
      <c r="R564" s="111">
        <v>0</v>
      </c>
      <c r="S564" s="111">
        <v>2117.7202468410228</v>
      </c>
      <c r="T564" s="51">
        <v>2117.7199999999998</v>
      </c>
      <c r="U564" s="181">
        <v>44196</v>
      </c>
    </row>
    <row r="565" spans="1:21" ht="25.5" x14ac:dyDescent="0.2">
      <c r="A565" s="466" t="s">
        <v>742</v>
      </c>
      <c r="B565" s="487" t="s">
        <v>920</v>
      </c>
      <c r="C565" s="56" t="s">
        <v>40</v>
      </c>
      <c r="D565" s="56" t="s">
        <v>691</v>
      </c>
      <c r="E565" s="56" t="s">
        <v>691</v>
      </c>
      <c r="F565" s="195" t="s">
        <v>692</v>
      </c>
      <c r="G565" s="56">
        <v>4</v>
      </c>
      <c r="H565" s="467">
        <v>1701.5</v>
      </c>
      <c r="I565" s="56">
        <v>1526.5</v>
      </c>
      <c r="J565" s="56">
        <v>893</v>
      </c>
      <c r="K565" s="468">
        <v>48</v>
      </c>
      <c r="L565" s="488" t="s">
        <v>48</v>
      </c>
      <c r="M565" s="111">
        <v>819323</v>
      </c>
      <c r="N565" s="111">
        <v>0</v>
      </c>
      <c r="O565" s="51">
        <v>371989.75</v>
      </c>
      <c r="P565" s="111">
        <v>0</v>
      </c>
      <c r="Q565" s="111">
        <v>447333.25</v>
      </c>
      <c r="R565" s="111">
        <v>0</v>
      </c>
      <c r="S565" s="111">
        <v>481.52982662356743</v>
      </c>
      <c r="T565" s="51">
        <v>481.53</v>
      </c>
      <c r="U565" s="181">
        <v>44196</v>
      </c>
    </row>
    <row r="566" spans="1:21" ht="25.5" x14ac:dyDescent="0.2">
      <c r="A566" s="466" t="s">
        <v>742</v>
      </c>
      <c r="B566" s="487" t="s">
        <v>920</v>
      </c>
      <c r="C566" s="56" t="s">
        <v>40</v>
      </c>
      <c r="D566" s="56" t="s">
        <v>691</v>
      </c>
      <c r="E566" s="56" t="s">
        <v>691</v>
      </c>
      <c r="F566" s="195" t="s">
        <v>692</v>
      </c>
      <c r="G566" s="56">
        <v>4</v>
      </c>
      <c r="H566" s="467">
        <v>1701.5</v>
      </c>
      <c r="I566" s="56">
        <v>1526.5</v>
      </c>
      <c r="J566" s="56">
        <v>893</v>
      </c>
      <c r="K566" s="468">
        <v>48</v>
      </c>
      <c r="L566" s="488" t="s">
        <v>36</v>
      </c>
      <c r="M566" s="111">
        <v>2901602</v>
      </c>
      <c r="N566" s="111">
        <v>0</v>
      </c>
      <c r="O566" s="51">
        <v>1317387.8999999999</v>
      </c>
      <c r="P566" s="111">
        <v>0</v>
      </c>
      <c r="Q566" s="111">
        <v>1584214.1</v>
      </c>
      <c r="R566" s="111">
        <v>0</v>
      </c>
      <c r="S566" s="111">
        <v>1705.3200117543345</v>
      </c>
      <c r="T566" s="51">
        <v>1705.32</v>
      </c>
      <c r="U566" s="181">
        <v>44196</v>
      </c>
    </row>
    <row r="567" spans="1:21" x14ac:dyDescent="0.2">
      <c r="A567" s="466"/>
      <c r="B567" s="470" t="s">
        <v>31</v>
      </c>
      <c r="C567" s="413" t="s">
        <v>18</v>
      </c>
      <c r="D567" s="413" t="s">
        <v>18</v>
      </c>
      <c r="E567" s="413" t="s">
        <v>18</v>
      </c>
      <c r="F567" s="413" t="s">
        <v>18</v>
      </c>
      <c r="G567" s="413" t="s">
        <v>18</v>
      </c>
      <c r="H567" s="471">
        <f>H566</f>
        <v>1701.5</v>
      </c>
      <c r="I567" s="471">
        <f>I566</f>
        <v>1526.5</v>
      </c>
      <c r="J567" s="471">
        <f>J566</f>
        <v>893</v>
      </c>
      <c r="K567" s="472">
        <f>K566</f>
        <v>48</v>
      </c>
      <c r="L567" s="413" t="s">
        <v>18</v>
      </c>
      <c r="M567" s="473">
        <v>14832146</v>
      </c>
      <c r="N567" s="473">
        <v>0</v>
      </c>
      <c r="O567" s="473">
        <v>6734104</v>
      </c>
      <c r="P567" s="473">
        <v>0</v>
      </c>
      <c r="Q567" s="473">
        <v>8098042</v>
      </c>
      <c r="R567" s="473">
        <v>0</v>
      </c>
      <c r="S567" s="474" t="s">
        <v>18</v>
      </c>
      <c r="T567" s="474" t="s">
        <v>18</v>
      </c>
      <c r="U567" s="543" t="s">
        <v>18</v>
      </c>
    </row>
    <row r="568" spans="1:21" ht="26.25" thickBot="1" x14ac:dyDescent="0.25">
      <c r="A568" s="496" t="s">
        <v>743</v>
      </c>
      <c r="B568" s="497" t="s">
        <v>921</v>
      </c>
      <c r="C568" s="182" t="s">
        <v>40</v>
      </c>
      <c r="D568" s="182" t="s">
        <v>678</v>
      </c>
      <c r="E568" s="182" t="s">
        <v>678</v>
      </c>
      <c r="F568" s="188" t="s">
        <v>668</v>
      </c>
      <c r="G568" s="182">
        <v>5</v>
      </c>
      <c r="H568" s="507">
        <v>3220.2</v>
      </c>
      <c r="I568" s="182" t="s">
        <v>693</v>
      </c>
      <c r="J568" s="182"/>
      <c r="K568" s="498">
        <v>162</v>
      </c>
      <c r="L568" s="499" t="s">
        <v>87</v>
      </c>
      <c r="M568" s="113">
        <v>176306</v>
      </c>
      <c r="N568" s="113">
        <v>0</v>
      </c>
      <c r="O568" s="151">
        <v>80046.61</v>
      </c>
      <c r="P568" s="113">
        <v>0</v>
      </c>
      <c r="Q568" s="113">
        <v>96259.39</v>
      </c>
      <c r="R568" s="113">
        <v>0</v>
      </c>
      <c r="S568" s="113">
        <v>54.750015526985905</v>
      </c>
      <c r="T568" s="151">
        <v>54.75</v>
      </c>
      <c r="U568" s="420">
        <v>44196</v>
      </c>
    </row>
    <row r="569" spans="1:21" ht="13.5" thickBot="1" x14ac:dyDescent="0.25">
      <c r="A569" s="500"/>
      <c r="B569" s="501" t="s">
        <v>31</v>
      </c>
      <c r="C569" s="132" t="s">
        <v>18</v>
      </c>
      <c r="D569" s="132" t="s">
        <v>18</v>
      </c>
      <c r="E569" s="132" t="s">
        <v>18</v>
      </c>
      <c r="F569" s="132" t="s">
        <v>18</v>
      </c>
      <c r="G569" s="132" t="s">
        <v>18</v>
      </c>
      <c r="H569" s="502">
        <f>H568</f>
        <v>3220.2</v>
      </c>
      <c r="I569" s="502" t="str">
        <f>I568</f>
        <v>5702</v>
      </c>
      <c r="J569" s="502">
        <f>J568</f>
        <v>0</v>
      </c>
      <c r="K569" s="503">
        <f>K568</f>
        <v>162</v>
      </c>
      <c r="L569" s="132" t="s">
        <v>18</v>
      </c>
      <c r="M569" s="133">
        <v>176306</v>
      </c>
      <c r="N569" s="133">
        <v>0</v>
      </c>
      <c r="O569" s="133">
        <v>80046.61</v>
      </c>
      <c r="P569" s="133">
        <v>0</v>
      </c>
      <c r="Q569" s="133">
        <v>96259.39</v>
      </c>
      <c r="R569" s="133">
        <v>0</v>
      </c>
      <c r="S569" s="133" t="s">
        <v>18</v>
      </c>
      <c r="T569" s="133" t="s">
        <v>18</v>
      </c>
      <c r="U569" s="504" t="s">
        <v>18</v>
      </c>
    </row>
    <row r="570" spans="1:21" ht="25.5" x14ac:dyDescent="0.2">
      <c r="A570" s="463" t="s">
        <v>744</v>
      </c>
      <c r="B570" s="485" t="s">
        <v>922</v>
      </c>
      <c r="C570" s="160" t="s">
        <v>40</v>
      </c>
      <c r="D570" s="187" t="s">
        <v>694</v>
      </c>
      <c r="E570" s="160" t="s">
        <v>694</v>
      </c>
      <c r="F570" s="187" t="s">
        <v>677</v>
      </c>
      <c r="G570" s="160">
        <v>4</v>
      </c>
      <c r="H570" s="464">
        <v>2608.8000000000002</v>
      </c>
      <c r="I570" s="160">
        <v>2403.4</v>
      </c>
      <c r="J570" s="160">
        <v>679.8</v>
      </c>
      <c r="K570" s="465">
        <v>156</v>
      </c>
      <c r="L570" s="486" t="s">
        <v>462</v>
      </c>
      <c r="M570" s="111">
        <v>142388</v>
      </c>
      <c r="N570" s="111">
        <v>0</v>
      </c>
      <c r="O570" s="111">
        <v>64647.130000000005</v>
      </c>
      <c r="P570" s="111">
        <v>0</v>
      </c>
      <c r="Q570" s="111">
        <v>77740.87</v>
      </c>
      <c r="R570" s="111">
        <v>0</v>
      </c>
      <c r="S570" s="111">
        <v>54.579883471327811</v>
      </c>
      <c r="T570" s="111">
        <v>54.58</v>
      </c>
      <c r="U570" s="181">
        <v>44196</v>
      </c>
    </row>
    <row r="571" spans="1:21" ht="25.5" x14ac:dyDescent="0.2">
      <c r="A571" s="466" t="s">
        <v>744</v>
      </c>
      <c r="B571" s="487" t="s">
        <v>922</v>
      </c>
      <c r="C571" s="56" t="s">
        <v>40</v>
      </c>
      <c r="D571" s="195" t="s">
        <v>694</v>
      </c>
      <c r="E571" s="56" t="s">
        <v>694</v>
      </c>
      <c r="F571" s="195" t="s">
        <v>677</v>
      </c>
      <c r="G571" s="56">
        <v>4</v>
      </c>
      <c r="H571" s="467">
        <v>2608.8000000000002</v>
      </c>
      <c r="I571" s="56">
        <v>2403.4</v>
      </c>
      <c r="J571" s="56">
        <v>679.8</v>
      </c>
      <c r="K571" s="468">
        <v>156</v>
      </c>
      <c r="L571" s="488" t="s">
        <v>87</v>
      </c>
      <c r="M571" s="111">
        <v>187468</v>
      </c>
      <c r="N571" s="111">
        <v>0</v>
      </c>
      <c r="O571" s="51">
        <v>85114.39</v>
      </c>
      <c r="P571" s="111">
        <v>0</v>
      </c>
      <c r="Q571" s="111">
        <v>102353.61</v>
      </c>
      <c r="R571" s="111">
        <v>0</v>
      </c>
      <c r="S571" s="111">
        <v>71.859858938975776</v>
      </c>
      <c r="T571" s="51">
        <v>71.86</v>
      </c>
      <c r="U571" s="181">
        <v>44196</v>
      </c>
    </row>
    <row r="572" spans="1:21" ht="25.5" x14ac:dyDescent="0.2">
      <c r="A572" s="466" t="s">
        <v>744</v>
      </c>
      <c r="B572" s="487" t="s">
        <v>922</v>
      </c>
      <c r="C572" s="56" t="s">
        <v>40</v>
      </c>
      <c r="D572" s="56" t="s">
        <v>694</v>
      </c>
      <c r="E572" s="56" t="s">
        <v>694</v>
      </c>
      <c r="F572" s="195" t="s">
        <v>677</v>
      </c>
      <c r="G572" s="56">
        <v>4</v>
      </c>
      <c r="H572" s="57">
        <v>2608.8000000000002</v>
      </c>
      <c r="I572" s="56">
        <v>2403.4</v>
      </c>
      <c r="J572" s="56">
        <v>679.8</v>
      </c>
      <c r="K572" s="468">
        <v>156</v>
      </c>
      <c r="L572" s="488" t="s">
        <v>48</v>
      </c>
      <c r="M572" s="111">
        <v>2778920</v>
      </c>
      <c r="N572" s="111">
        <v>0</v>
      </c>
      <c r="O572" s="51">
        <v>1261687.71</v>
      </c>
      <c r="P572" s="111">
        <v>0</v>
      </c>
      <c r="Q572" s="111">
        <v>1517232.29</v>
      </c>
      <c r="R572" s="111">
        <v>0</v>
      </c>
      <c r="S572" s="111">
        <v>1065.2100582643361</v>
      </c>
      <c r="T572" s="51">
        <v>1065.21</v>
      </c>
      <c r="U572" s="181">
        <v>44196</v>
      </c>
    </row>
    <row r="573" spans="1:21" ht="25.5" x14ac:dyDescent="0.2">
      <c r="A573" s="466" t="s">
        <v>744</v>
      </c>
      <c r="B573" s="487" t="s">
        <v>922</v>
      </c>
      <c r="C573" s="56" t="s">
        <v>40</v>
      </c>
      <c r="D573" s="56" t="s">
        <v>694</v>
      </c>
      <c r="E573" s="56" t="s">
        <v>694</v>
      </c>
      <c r="F573" s="195" t="s">
        <v>677</v>
      </c>
      <c r="G573" s="56">
        <v>4</v>
      </c>
      <c r="H573" s="57">
        <v>2608.8000000000002</v>
      </c>
      <c r="I573" s="56">
        <v>2403.4</v>
      </c>
      <c r="J573" s="56">
        <v>679.8</v>
      </c>
      <c r="K573" s="468">
        <v>156</v>
      </c>
      <c r="L573" s="488" t="s">
        <v>36</v>
      </c>
      <c r="M573" s="111">
        <v>6936695</v>
      </c>
      <c r="N573" s="111">
        <v>0</v>
      </c>
      <c r="O573" s="51">
        <v>3149404.38</v>
      </c>
      <c r="P573" s="111">
        <v>0</v>
      </c>
      <c r="Q573" s="111">
        <v>3787290.62</v>
      </c>
      <c r="R573" s="111">
        <v>0</v>
      </c>
      <c r="S573" s="111">
        <v>2658.9600582643361</v>
      </c>
      <c r="T573" s="51">
        <v>2658.96</v>
      </c>
      <c r="U573" s="181">
        <v>44196</v>
      </c>
    </row>
    <row r="574" spans="1:21" x14ac:dyDescent="0.2">
      <c r="A574" s="466"/>
      <c r="B574" s="470" t="s">
        <v>31</v>
      </c>
      <c r="C574" s="413" t="s">
        <v>18</v>
      </c>
      <c r="D574" s="413" t="s">
        <v>18</v>
      </c>
      <c r="E574" s="413" t="s">
        <v>18</v>
      </c>
      <c r="F574" s="413" t="s">
        <v>18</v>
      </c>
      <c r="G574" s="413" t="s">
        <v>18</v>
      </c>
      <c r="H574" s="471">
        <f>H573</f>
        <v>2608.8000000000002</v>
      </c>
      <c r="I574" s="471">
        <f>I573</f>
        <v>2403.4</v>
      </c>
      <c r="J574" s="471">
        <f>J573</f>
        <v>679.8</v>
      </c>
      <c r="K574" s="472">
        <f>K573</f>
        <v>156</v>
      </c>
      <c r="L574" s="413" t="s">
        <v>18</v>
      </c>
      <c r="M574" s="473">
        <v>10045471</v>
      </c>
      <c r="N574" s="473">
        <v>0</v>
      </c>
      <c r="O574" s="473">
        <v>4560853.6099999994</v>
      </c>
      <c r="P574" s="473">
        <v>0</v>
      </c>
      <c r="Q574" s="473">
        <v>5484617.3900000006</v>
      </c>
      <c r="R574" s="473">
        <v>0</v>
      </c>
      <c r="S574" s="474" t="s">
        <v>18</v>
      </c>
      <c r="T574" s="474" t="s">
        <v>18</v>
      </c>
      <c r="U574" s="543" t="s">
        <v>18</v>
      </c>
    </row>
    <row r="575" spans="1:21" x14ac:dyDescent="0.2">
      <c r="A575" s="466" t="s">
        <v>746</v>
      </c>
      <c r="B575" s="487" t="s">
        <v>923</v>
      </c>
      <c r="C575" s="56" t="s">
        <v>40</v>
      </c>
      <c r="D575" s="195" t="s">
        <v>684</v>
      </c>
      <c r="E575" s="56" t="s">
        <v>684</v>
      </c>
      <c r="F575" s="195" t="s">
        <v>695</v>
      </c>
      <c r="G575" s="56">
        <v>2</v>
      </c>
      <c r="H575" s="57">
        <v>1161.8</v>
      </c>
      <c r="I575" s="56">
        <v>1003.2</v>
      </c>
      <c r="J575" s="56">
        <v>697.6</v>
      </c>
      <c r="K575" s="468">
        <v>45</v>
      </c>
      <c r="L575" s="488" t="s">
        <v>93</v>
      </c>
      <c r="M575" s="111">
        <v>275289</v>
      </c>
      <c r="N575" s="111">
        <v>0</v>
      </c>
      <c r="O575" s="51">
        <v>124986.95000000001</v>
      </c>
      <c r="P575" s="111">
        <v>0</v>
      </c>
      <c r="Q575" s="111">
        <v>150302.04999999999</v>
      </c>
      <c r="R575" s="111">
        <v>0</v>
      </c>
      <c r="S575" s="111">
        <v>236.95042175933898</v>
      </c>
      <c r="T575" s="51">
        <v>236.95</v>
      </c>
      <c r="U575" s="181">
        <v>44196</v>
      </c>
    </row>
    <row r="576" spans="1:21" x14ac:dyDescent="0.2">
      <c r="A576" s="466" t="s">
        <v>746</v>
      </c>
      <c r="B576" s="487" t="s">
        <v>923</v>
      </c>
      <c r="C576" s="56" t="s">
        <v>40</v>
      </c>
      <c r="D576" s="195" t="s">
        <v>684</v>
      </c>
      <c r="E576" s="56" t="s">
        <v>684</v>
      </c>
      <c r="F576" s="195" t="s">
        <v>695</v>
      </c>
      <c r="G576" s="56">
        <v>2</v>
      </c>
      <c r="H576" s="57">
        <v>1161.8</v>
      </c>
      <c r="I576" s="56">
        <v>1003.2</v>
      </c>
      <c r="J576" s="56">
        <v>697.6</v>
      </c>
      <c r="K576" s="468">
        <v>45</v>
      </c>
      <c r="L576" s="488" t="s">
        <v>49</v>
      </c>
      <c r="M576" s="111">
        <v>5814922</v>
      </c>
      <c r="N576" s="111">
        <v>0</v>
      </c>
      <c r="O576" s="51">
        <v>2640096.0099999998</v>
      </c>
      <c r="P576" s="111">
        <v>0</v>
      </c>
      <c r="Q576" s="111">
        <v>3174825.99</v>
      </c>
      <c r="R576" s="111">
        <v>0</v>
      </c>
      <c r="S576" s="51">
        <v>8335.610665137614</v>
      </c>
      <c r="T576" s="51">
        <v>8335.61</v>
      </c>
      <c r="U576" s="181">
        <v>44196</v>
      </c>
    </row>
    <row r="577" spans="1:21" ht="25.5" x14ac:dyDescent="0.2">
      <c r="A577" s="466" t="s">
        <v>746</v>
      </c>
      <c r="B577" s="487" t="s">
        <v>923</v>
      </c>
      <c r="C577" s="56" t="s">
        <v>40</v>
      </c>
      <c r="D577" s="195" t="s">
        <v>684</v>
      </c>
      <c r="E577" s="56" t="s">
        <v>684</v>
      </c>
      <c r="F577" s="195" t="s">
        <v>695</v>
      </c>
      <c r="G577" s="56">
        <v>2</v>
      </c>
      <c r="H577" s="467">
        <v>1161.8</v>
      </c>
      <c r="I577" s="56">
        <v>1003.2</v>
      </c>
      <c r="J577" s="56">
        <v>697.6</v>
      </c>
      <c r="K577" s="468">
        <v>45</v>
      </c>
      <c r="L577" s="488" t="s">
        <v>96</v>
      </c>
      <c r="M577" s="111">
        <v>215909</v>
      </c>
      <c r="N577" s="111">
        <v>0</v>
      </c>
      <c r="O577" s="51">
        <v>98027.19</v>
      </c>
      <c r="P577" s="111">
        <v>0</v>
      </c>
      <c r="Q577" s="111">
        <v>117881.81</v>
      </c>
      <c r="R577" s="111">
        <v>0</v>
      </c>
      <c r="S577" s="111">
        <v>185.84007574453435</v>
      </c>
      <c r="T577" s="51">
        <v>185.84</v>
      </c>
      <c r="U577" s="181">
        <v>44196</v>
      </c>
    </row>
    <row r="578" spans="1:21" ht="21" customHeight="1" x14ac:dyDescent="0.2">
      <c r="A578" s="466" t="s">
        <v>746</v>
      </c>
      <c r="B578" s="487" t="s">
        <v>923</v>
      </c>
      <c r="C578" s="56" t="s">
        <v>40</v>
      </c>
      <c r="D578" s="195" t="s">
        <v>684</v>
      </c>
      <c r="E578" s="56" t="s">
        <v>684</v>
      </c>
      <c r="F578" s="195" t="s">
        <v>695</v>
      </c>
      <c r="G578" s="56">
        <v>2</v>
      </c>
      <c r="H578" s="57">
        <v>1161.8</v>
      </c>
      <c r="I578" s="56">
        <v>1003.2</v>
      </c>
      <c r="J578" s="56">
        <v>697.6</v>
      </c>
      <c r="K578" s="468">
        <v>45</v>
      </c>
      <c r="L578" s="488" t="s">
        <v>95</v>
      </c>
      <c r="M578" s="111">
        <v>1289191</v>
      </c>
      <c r="N578" s="111">
        <v>0</v>
      </c>
      <c r="O578" s="51">
        <v>585319.63</v>
      </c>
      <c r="P578" s="111">
        <v>0</v>
      </c>
      <c r="Q578" s="111">
        <v>703871.37</v>
      </c>
      <c r="R578" s="111">
        <v>0</v>
      </c>
      <c r="S578" s="111">
        <v>1109.6496815286625</v>
      </c>
      <c r="T578" s="51">
        <v>1109.6500000000001</v>
      </c>
      <c r="U578" s="181">
        <v>44196</v>
      </c>
    </row>
    <row r="579" spans="1:21" x14ac:dyDescent="0.2">
      <c r="A579" s="466" t="s">
        <v>746</v>
      </c>
      <c r="B579" s="487" t="s">
        <v>923</v>
      </c>
      <c r="C579" s="56" t="s">
        <v>40</v>
      </c>
      <c r="D579" s="195" t="s">
        <v>684</v>
      </c>
      <c r="E579" s="56" t="s">
        <v>684</v>
      </c>
      <c r="F579" s="195" t="s">
        <v>695</v>
      </c>
      <c r="G579" s="56">
        <v>2</v>
      </c>
      <c r="H579" s="467">
        <v>1161.8</v>
      </c>
      <c r="I579" s="56">
        <v>1003.2</v>
      </c>
      <c r="J579" s="56">
        <v>697.6</v>
      </c>
      <c r="K579" s="468">
        <v>45</v>
      </c>
      <c r="L579" s="488" t="s">
        <v>37</v>
      </c>
      <c r="M579" s="111">
        <v>161932</v>
      </c>
      <c r="N579" s="111">
        <v>0</v>
      </c>
      <c r="O579" s="51">
        <v>73520.509999999995</v>
      </c>
      <c r="P579" s="111">
        <v>0</v>
      </c>
      <c r="Q579" s="111">
        <v>88411.49</v>
      </c>
      <c r="R579" s="111">
        <v>0</v>
      </c>
      <c r="S579" s="111">
        <v>139.38027199173698</v>
      </c>
      <c r="T579" s="51">
        <v>139.38</v>
      </c>
      <c r="U579" s="181">
        <v>44196</v>
      </c>
    </row>
    <row r="580" spans="1:21" x14ac:dyDescent="0.2">
      <c r="A580" s="466" t="s">
        <v>746</v>
      </c>
      <c r="B580" s="487" t="s">
        <v>923</v>
      </c>
      <c r="C580" s="56" t="s">
        <v>40</v>
      </c>
      <c r="D580" s="195" t="s">
        <v>684</v>
      </c>
      <c r="E580" s="56" t="s">
        <v>684</v>
      </c>
      <c r="F580" s="195" t="s">
        <v>695</v>
      </c>
      <c r="G580" s="56">
        <v>2</v>
      </c>
      <c r="H580" s="467">
        <v>1161.8</v>
      </c>
      <c r="I580" s="56">
        <v>1003.2</v>
      </c>
      <c r="J580" s="56">
        <v>697.6</v>
      </c>
      <c r="K580" s="468">
        <v>45</v>
      </c>
      <c r="L580" s="488" t="s">
        <v>112</v>
      </c>
      <c r="M580" s="111">
        <v>264495</v>
      </c>
      <c r="N580" s="111">
        <v>0</v>
      </c>
      <c r="O580" s="51">
        <v>120086.25</v>
      </c>
      <c r="P580" s="111">
        <v>0</v>
      </c>
      <c r="Q580" s="111">
        <v>144408.75</v>
      </c>
      <c r="R580" s="111">
        <v>0</v>
      </c>
      <c r="S580" s="111">
        <v>227.65966603546221</v>
      </c>
      <c r="T580" s="51">
        <v>227.66</v>
      </c>
      <c r="U580" s="181">
        <v>44196</v>
      </c>
    </row>
    <row r="581" spans="1:21" x14ac:dyDescent="0.2">
      <c r="A581" s="466" t="s">
        <v>746</v>
      </c>
      <c r="B581" s="487" t="s">
        <v>923</v>
      </c>
      <c r="C581" s="56" t="s">
        <v>40</v>
      </c>
      <c r="D581" s="195" t="s">
        <v>684</v>
      </c>
      <c r="E581" s="56" t="s">
        <v>684</v>
      </c>
      <c r="F581" s="195" t="s">
        <v>695</v>
      </c>
      <c r="G581" s="56">
        <v>2</v>
      </c>
      <c r="H581" s="57">
        <v>1161.8</v>
      </c>
      <c r="I581" s="56">
        <v>1003.2</v>
      </c>
      <c r="J581" s="56">
        <v>697.6</v>
      </c>
      <c r="K581" s="468">
        <v>45</v>
      </c>
      <c r="L581" s="488" t="s">
        <v>491</v>
      </c>
      <c r="M581" s="111">
        <v>4282616</v>
      </c>
      <c r="N581" s="111">
        <v>0</v>
      </c>
      <c r="O581" s="51">
        <v>1944397.0899999999</v>
      </c>
      <c r="P581" s="111">
        <v>0</v>
      </c>
      <c r="Q581" s="111">
        <v>2338218.91</v>
      </c>
      <c r="R581" s="111">
        <v>0</v>
      </c>
      <c r="S581" s="111">
        <v>3686.1903942158719</v>
      </c>
      <c r="T581" s="51">
        <v>3686.19</v>
      </c>
      <c r="U581" s="181">
        <v>44196</v>
      </c>
    </row>
    <row r="582" spans="1:21" x14ac:dyDescent="0.2">
      <c r="A582" s="466" t="s">
        <v>746</v>
      </c>
      <c r="B582" s="487" t="s">
        <v>923</v>
      </c>
      <c r="C582" s="56" t="s">
        <v>40</v>
      </c>
      <c r="D582" s="56" t="s">
        <v>684</v>
      </c>
      <c r="E582" s="56" t="s">
        <v>684</v>
      </c>
      <c r="F582" s="195" t="s">
        <v>695</v>
      </c>
      <c r="G582" s="56">
        <v>2</v>
      </c>
      <c r="H582" s="57">
        <v>1161.8</v>
      </c>
      <c r="I582" s="56">
        <v>1003.2</v>
      </c>
      <c r="J582" s="56">
        <v>697.6</v>
      </c>
      <c r="K582" s="468">
        <v>45</v>
      </c>
      <c r="L582" s="488" t="s">
        <v>48</v>
      </c>
      <c r="M582" s="111">
        <v>2352041</v>
      </c>
      <c r="N582" s="111">
        <v>0</v>
      </c>
      <c r="O582" s="51">
        <v>1067875.73</v>
      </c>
      <c r="P582" s="111">
        <v>0</v>
      </c>
      <c r="Q582" s="111">
        <v>1284165.27</v>
      </c>
      <c r="R582" s="111">
        <v>0</v>
      </c>
      <c r="S582" s="111">
        <v>2024.480117059735</v>
      </c>
      <c r="T582" s="51">
        <v>2024.48</v>
      </c>
      <c r="U582" s="181">
        <v>44196</v>
      </c>
    </row>
    <row r="583" spans="1:21" ht="21" customHeight="1" thickBot="1" x14ac:dyDescent="0.25">
      <c r="A583" s="496" t="s">
        <v>746</v>
      </c>
      <c r="B583" s="497" t="s">
        <v>923</v>
      </c>
      <c r="C583" s="182" t="s">
        <v>40</v>
      </c>
      <c r="D583" s="182" t="s">
        <v>684</v>
      </c>
      <c r="E583" s="182" t="s">
        <v>684</v>
      </c>
      <c r="F583" s="188" t="s">
        <v>695</v>
      </c>
      <c r="G583" s="182">
        <v>2</v>
      </c>
      <c r="H583" s="183">
        <v>1161.8</v>
      </c>
      <c r="I583" s="182">
        <v>1003.2</v>
      </c>
      <c r="J583" s="182">
        <v>697.6</v>
      </c>
      <c r="K583" s="498">
        <v>45</v>
      </c>
      <c r="L583" s="499" t="s">
        <v>36</v>
      </c>
      <c r="M583" s="113">
        <v>4896336</v>
      </c>
      <c r="N583" s="113">
        <v>0</v>
      </c>
      <c r="O583" s="151">
        <v>2223038.79</v>
      </c>
      <c r="P583" s="113">
        <v>0</v>
      </c>
      <c r="Q583" s="113">
        <v>2673297.21</v>
      </c>
      <c r="R583" s="113">
        <v>0</v>
      </c>
      <c r="S583" s="113">
        <v>4214.4396625925292</v>
      </c>
      <c r="T583" s="151">
        <v>4214.4399999999996</v>
      </c>
      <c r="U583" s="420">
        <v>44196</v>
      </c>
    </row>
    <row r="584" spans="1:21" ht="13.5" thickBot="1" x14ac:dyDescent="0.25">
      <c r="A584" s="500"/>
      <c r="B584" s="501" t="s">
        <v>31</v>
      </c>
      <c r="C584" s="132" t="s">
        <v>18</v>
      </c>
      <c r="D584" s="132" t="s">
        <v>18</v>
      </c>
      <c r="E584" s="132" t="s">
        <v>18</v>
      </c>
      <c r="F584" s="132" t="s">
        <v>18</v>
      </c>
      <c r="G584" s="132" t="s">
        <v>18</v>
      </c>
      <c r="H584" s="502">
        <f>H583</f>
        <v>1161.8</v>
      </c>
      <c r="I584" s="502">
        <f>I583</f>
        <v>1003.2</v>
      </c>
      <c r="J584" s="502">
        <f>J583</f>
        <v>697.6</v>
      </c>
      <c r="K584" s="503">
        <f>K583</f>
        <v>45</v>
      </c>
      <c r="L584" s="132" t="s">
        <v>18</v>
      </c>
      <c r="M584" s="133">
        <v>19552731</v>
      </c>
      <c r="N584" s="133">
        <v>0</v>
      </c>
      <c r="O584" s="133">
        <v>8877348.1499999985</v>
      </c>
      <c r="P584" s="133">
        <v>0</v>
      </c>
      <c r="Q584" s="133">
        <v>10675382.850000001</v>
      </c>
      <c r="R584" s="133">
        <v>0</v>
      </c>
      <c r="S584" s="133" t="s">
        <v>18</v>
      </c>
      <c r="T584" s="133" t="s">
        <v>18</v>
      </c>
      <c r="U584" s="504" t="s">
        <v>18</v>
      </c>
    </row>
    <row r="585" spans="1:21" ht="25.5" x14ac:dyDescent="0.2">
      <c r="A585" s="463" t="s">
        <v>747</v>
      </c>
      <c r="B585" s="485" t="s">
        <v>924</v>
      </c>
      <c r="C585" s="160" t="s">
        <v>40</v>
      </c>
      <c r="D585" s="187" t="s">
        <v>696</v>
      </c>
      <c r="E585" s="160" t="s">
        <v>696</v>
      </c>
      <c r="F585" s="187" t="s">
        <v>695</v>
      </c>
      <c r="G585" s="160">
        <v>2</v>
      </c>
      <c r="H585" s="161">
        <v>1007.2</v>
      </c>
      <c r="I585" s="160">
        <v>929.8</v>
      </c>
      <c r="J585" s="160">
        <v>611.29999999999995</v>
      </c>
      <c r="K585" s="465">
        <v>48</v>
      </c>
      <c r="L585" s="486" t="s">
        <v>93</v>
      </c>
      <c r="M585" s="111">
        <v>238656</v>
      </c>
      <c r="N585" s="111">
        <v>0</v>
      </c>
      <c r="O585" s="111">
        <v>108354.81</v>
      </c>
      <c r="P585" s="111">
        <v>0</v>
      </c>
      <c r="Q585" s="111">
        <v>130301.19</v>
      </c>
      <c r="R585" s="111">
        <v>0</v>
      </c>
      <c r="S585" s="111">
        <v>236.94996028594122</v>
      </c>
      <c r="T585" s="111">
        <v>236.95</v>
      </c>
      <c r="U585" s="181">
        <v>44196</v>
      </c>
    </row>
    <row r="586" spans="1:21" ht="25.5" x14ac:dyDescent="0.2">
      <c r="A586" s="466" t="s">
        <v>747</v>
      </c>
      <c r="B586" s="487" t="s">
        <v>924</v>
      </c>
      <c r="C586" s="56" t="s">
        <v>40</v>
      </c>
      <c r="D586" s="195" t="s">
        <v>696</v>
      </c>
      <c r="E586" s="56" t="s">
        <v>696</v>
      </c>
      <c r="F586" s="195" t="s">
        <v>695</v>
      </c>
      <c r="G586" s="56">
        <v>2</v>
      </c>
      <c r="H586" s="57">
        <v>1007.2</v>
      </c>
      <c r="I586" s="56">
        <v>929.8</v>
      </c>
      <c r="J586" s="56">
        <v>611.29999999999995</v>
      </c>
      <c r="K586" s="468">
        <v>48</v>
      </c>
      <c r="L586" s="488" t="s">
        <v>49</v>
      </c>
      <c r="M586" s="111">
        <v>5095558</v>
      </c>
      <c r="N586" s="111">
        <v>0</v>
      </c>
      <c r="O586" s="51">
        <v>2313489.73</v>
      </c>
      <c r="P586" s="111">
        <v>0</v>
      </c>
      <c r="Q586" s="111">
        <v>2782068.27</v>
      </c>
      <c r="R586" s="111">
        <v>0</v>
      </c>
      <c r="S586" s="51">
        <v>8335.6093571078036</v>
      </c>
      <c r="T586" s="51">
        <v>8335.61</v>
      </c>
      <c r="U586" s="181">
        <v>44196</v>
      </c>
    </row>
    <row r="587" spans="1:21" ht="25.5" x14ac:dyDescent="0.2">
      <c r="A587" s="466" t="s">
        <v>747</v>
      </c>
      <c r="B587" s="487" t="s">
        <v>924</v>
      </c>
      <c r="C587" s="56" t="s">
        <v>40</v>
      </c>
      <c r="D587" s="195" t="s">
        <v>696</v>
      </c>
      <c r="E587" s="56" t="s">
        <v>696</v>
      </c>
      <c r="F587" s="195" t="s">
        <v>695</v>
      </c>
      <c r="G587" s="56">
        <v>2</v>
      </c>
      <c r="H587" s="467">
        <v>1007.2</v>
      </c>
      <c r="I587" s="56">
        <v>929.8</v>
      </c>
      <c r="J587" s="56">
        <v>611.29999999999995</v>
      </c>
      <c r="K587" s="468">
        <v>48</v>
      </c>
      <c r="L587" s="488" t="s">
        <v>94</v>
      </c>
      <c r="M587" s="111">
        <v>140384</v>
      </c>
      <c r="N587" s="111">
        <v>0</v>
      </c>
      <c r="O587" s="51">
        <v>63737.270000000004</v>
      </c>
      <c r="P587" s="111">
        <v>0</v>
      </c>
      <c r="Q587" s="111">
        <v>76646.73</v>
      </c>
      <c r="R587" s="111">
        <v>0</v>
      </c>
      <c r="S587" s="111">
        <v>139.38046068308179</v>
      </c>
      <c r="T587" s="51">
        <v>139.38</v>
      </c>
      <c r="U587" s="181">
        <v>44196</v>
      </c>
    </row>
    <row r="588" spans="1:21" ht="25.5" x14ac:dyDescent="0.2">
      <c r="A588" s="466" t="s">
        <v>747</v>
      </c>
      <c r="B588" s="487" t="s">
        <v>924</v>
      </c>
      <c r="C588" s="56" t="s">
        <v>40</v>
      </c>
      <c r="D588" s="195" t="s">
        <v>696</v>
      </c>
      <c r="E588" s="56" t="s">
        <v>696</v>
      </c>
      <c r="F588" s="195" t="s">
        <v>695</v>
      </c>
      <c r="G588" s="56">
        <v>2</v>
      </c>
      <c r="H588" s="467">
        <v>1007.2</v>
      </c>
      <c r="I588" s="56">
        <v>929.8</v>
      </c>
      <c r="J588" s="56">
        <v>611.29999999999995</v>
      </c>
      <c r="K588" s="468">
        <v>48</v>
      </c>
      <c r="L588" s="488" t="s">
        <v>462</v>
      </c>
      <c r="M588" s="111">
        <v>140384</v>
      </c>
      <c r="N588" s="111">
        <v>0</v>
      </c>
      <c r="O588" s="51">
        <v>63737.270000000004</v>
      </c>
      <c r="P588" s="111">
        <v>0</v>
      </c>
      <c r="Q588" s="111">
        <v>76646.73</v>
      </c>
      <c r="R588" s="111">
        <v>0</v>
      </c>
      <c r="S588" s="111">
        <v>139.38046068308179</v>
      </c>
      <c r="T588" s="51">
        <v>139.38</v>
      </c>
      <c r="U588" s="181">
        <v>44196</v>
      </c>
    </row>
    <row r="589" spans="1:21" ht="25.5" x14ac:dyDescent="0.2">
      <c r="A589" s="466" t="s">
        <v>747</v>
      </c>
      <c r="B589" s="487" t="s">
        <v>924</v>
      </c>
      <c r="C589" s="56" t="s">
        <v>40</v>
      </c>
      <c r="D589" s="195" t="s">
        <v>696</v>
      </c>
      <c r="E589" s="56" t="s">
        <v>696</v>
      </c>
      <c r="F589" s="195" t="s">
        <v>695</v>
      </c>
      <c r="G589" s="56">
        <v>2</v>
      </c>
      <c r="H589" s="467">
        <v>1007.2</v>
      </c>
      <c r="I589" s="56">
        <v>929.8</v>
      </c>
      <c r="J589" s="56">
        <v>611.29999999999995</v>
      </c>
      <c r="K589" s="468">
        <v>48</v>
      </c>
      <c r="L589" s="488" t="s">
        <v>87</v>
      </c>
      <c r="M589" s="111">
        <v>184841</v>
      </c>
      <c r="N589" s="111">
        <v>0</v>
      </c>
      <c r="O589" s="51">
        <v>83921.67</v>
      </c>
      <c r="P589" s="111">
        <v>0</v>
      </c>
      <c r="Q589" s="111">
        <v>100919.33</v>
      </c>
      <c r="R589" s="111">
        <v>0</v>
      </c>
      <c r="S589" s="111">
        <v>183.5196584590945</v>
      </c>
      <c r="T589" s="51">
        <v>183.52</v>
      </c>
      <c r="U589" s="181">
        <v>44196</v>
      </c>
    </row>
    <row r="590" spans="1:21" ht="25.5" x14ac:dyDescent="0.2">
      <c r="A590" s="466" t="s">
        <v>747</v>
      </c>
      <c r="B590" s="487" t="s">
        <v>924</v>
      </c>
      <c r="C590" s="56" t="s">
        <v>40</v>
      </c>
      <c r="D590" s="195" t="s">
        <v>696</v>
      </c>
      <c r="E590" s="56" t="s">
        <v>696</v>
      </c>
      <c r="F590" s="195" t="s">
        <v>695</v>
      </c>
      <c r="G590" s="56">
        <v>2</v>
      </c>
      <c r="H590" s="467">
        <v>1007.2</v>
      </c>
      <c r="I590" s="56">
        <v>929.8</v>
      </c>
      <c r="J590" s="56">
        <v>611.29999999999995</v>
      </c>
      <c r="K590" s="468">
        <v>48</v>
      </c>
      <c r="L590" s="488" t="s">
        <v>96</v>
      </c>
      <c r="M590" s="111">
        <v>187178</v>
      </c>
      <c r="N590" s="111">
        <v>0</v>
      </c>
      <c r="O590" s="51">
        <v>84982.720000000001</v>
      </c>
      <c r="P590" s="111">
        <v>0</v>
      </c>
      <c r="Q590" s="111">
        <v>102195.28</v>
      </c>
      <c r="R590" s="111">
        <v>0</v>
      </c>
      <c r="S590" s="111">
        <v>185.83995234312945</v>
      </c>
      <c r="T590" s="51">
        <v>185.84</v>
      </c>
      <c r="U590" s="181">
        <v>44196</v>
      </c>
    </row>
    <row r="591" spans="1:21" ht="25.5" x14ac:dyDescent="0.2">
      <c r="A591" s="466" t="s">
        <v>747</v>
      </c>
      <c r="B591" s="487" t="s">
        <v>924</v>
      </c>
      <c r="C591" s="56" t="s">
        <v>40</v>
      </c>
      <c r="D591" s="195" t="s">
        <v>696</v>
      </c>
      <c r="E591" s="56" t="s">
        <v>696</v>
      </c>
      <c r="F591" s="195" t="s">
        <v>695</v>
      </c>
      <c r="G591" s="56">
        <v>2</v>
      </c>
      <c r="H591" s="57">
        <v>1007.2</v>
      </c>
      <c r="I591" s="56">
        <v>929.8</v>
      </c>
      <c r="J591" s="56">
        <v>611.29999999999995</v>
      </c>
      <c r="K591" s="468">
        <v>48</v>
      </c>
      <c r="L591" s="488" t="s">
        <v>95</v>
      </c>
      <c r="M591" s="111">
        <v>1117639</v>
      </c>
      <c r="N591" s="111">
        <v>0</v>
      </c>
      <c r="O591" s="51">
        <v>507431.43999999994</v>
      </c>
      <c r="P591" s="111">
        <v>0</v>
      </c>
      <c r="Q591" s="111">
        <v>610207.56000000006</v>
      </c>
      <c r="R591" s="111">
        <v>0</v>
      </c>
      <c r="S591" s="111">
        <v>1109.6495234312947</v>
      </c>
      <c r="T591" s="51">
        <v>1109.6500000000001</v>
      </c>
      <c r="U591" s="181">
        <v>44196</v>
      </c>
    </row>
    <row r="592" spans="1:21" ht="25.5" x14ac:dyDescent="0.2">
      <c r="A592" s="466" t="s">
        <v>747</v>
      </c>
      <c r="B592" s="487" t="s">
        <v>924</v>
      </c>
      <c r="C592" s="56" t="s">
        <v>40</v>
      </c>
      <c r="D592" s="195" t="s">
        <v>696</v>
      </c>
      <c r="E592" s="56" t="s">
        <v>696</v>
      </c>
      <c r="F592" s="195" t="s">
        <v>695</v>
      </c>
      <c r="G592" s="56">
        <v>2</v>
      </c>
      <c r="H592" s="467">
        <v>1007.2</v>
      </c>
      <c r="I592" s="56">
        <v>929.8</v>
      </c>
      <c r="J592" s="56">
        <v>611.29999999999995</v>
      </c>
      <c r="K592" s="468">
        <v>48</v>
      </c>
      <c r="L592" s="488" t="s">
        <v>37</v>
      </c>
      <c r="M592" s="111">
        <v>140384</v>
      </c>
      <c r="N592" s="111">
        <v>0</v>
      </c>
      <c r="O592" s="51">
        <v>63737.270000000004</v>
      </c>
      <c r="P592" s="111">
        <v>0</v>
      </c>
      <c r="Q592" s="111">
        <v>76646.73</v>
      </c>
      <c r="R592" s="111">
        <v>0</v>
      </c>
      <c r="S592" s="111">
        <v>139.38046068308179</v>
      </c>
      <c r="T592" s="51">
        <v>139.38</v>
      </c>
      <c r="U592" s="181">
        <v>44196</v>
      </c>
    </row>
    <row r="593" spans="1:21" ht="25.5" x14ac:dyDescent="0.2">
      <c r="A593" s="466" t="s">
        <v>747</v>
      </c>
      <c r="B593" s="487" t="s">
        <v>924</v>
      </c>
      <c r="C593" s="56" t="s">
        <v>40</v>
      </c>
      <c r="D593" s="195" t="s">
        <v>696</v>
      </c>
      <c r="E593" s="56" t="s">
        <v>696</v>
      </c>
      <c r="F593" s="195" t="s">
        <v>695</v>
      </c>
      <c r="G593" s="56">
        <v>2</v>
      </c>
      <c r="H593" s="467">
        <v>1007.2</v>
      </c>
      <c r="I593" s="56">
        <v>929.8</v>
      </c>
      <c r="J593" s="56">
        <v>611.29999999999995</v>
      </c>
      <c r="K593" s="468">
        <v>48</v>
      </c>
      <c r="L593" s="488" t="s">
        <v>112</v>
      </c>
      <c r="M593" s="111">
        <v>229299</v>
      </c>
      <c r="N593" s="111">
        <v>0</v>
      </c>
      <c r="O593" s="51">
        <v>104106.53</v>
      </c>
      <c r="P593" s="111">
        <v>0</v>
      </c>
      <c r="Q593" s="111">
        <v>125192.47</v>
      </c>
      <c r="R593" s="111">
        <v>0</v>
      </c>
      <c r="S593" s="111">
        <v>227.65984908657663</v>
      </c>
      <c r="T593" s="51">
        <v>227.66</v>
      </c>
      <c r="U593" s="181">
        <v>44196</v>
      </c>
    </row>
    <row r="594" spans="1:21" ht="25.5" x14ac:dyDescent="0.2">
      <c r="A594" s="466" t="s">
        <v>747</v>
      </c>
      <c r="B594" s="487" t="s">
        <v>924</v>
      </c>
      <c r="C594" s="56" t="s">
        <v>40</v>
      </c>
      <c r="D594" s="195" t="s">
        <v>696</v>
      </c>
      <c r="E594" s="56" t="s">
        <v>696</v>
      </c>
      <c r="F594" s="195" t="s">
        <v>695</v>
      </c>
      <c r="G594" s="56">
        <v>2</v>
      </c>
      <c r="H594" s="57">
        <v>1007.2</v>
      </c>
      <c r="I594" s="56">
        <v>929.8</v>
      </c>
      <c r="J594" s="56">
        <v>611.29999999999995</v>
      </c>
      <c r="K594" s="468">
        <v>48</v>
      </c>
      <c r="L594" s="488" t="s">
        <v>491</v>
      </c>
      <c r="M594" s="111">
        <v>3712731</v>
      </c>
      <c r="N594" s="111">
        <v>0</v>
      </c>
      <c r="O594" s="51">
        <v>1685657.4</v>
      </c>
      <c r="P594" s="111">
        <v>0</v>
      </c>
      <c r="Q594" s="111">
        <v>2027073.6</v>
      </c>
      <c r="R594" s="111">
        <v>0</v>
      </c>
      <c r="S594" s="111">
        <v>3686.1904289118347</v>
      </c>
      <c r="T594" s="51">
        <v>3686.19</v>
      </c>
      <c r="U594" s="181">
        <v>44196</v>
      </c>
    </row>
    <row r="595" spans="1:21" ht="19.5" customHeight="1" thickBot="1" x14ac:dyDescent="0.25">
      <c r="A595" s="496" t="s">
        <v>747</v>
      </c>
      <c r="B595" s="497" t="s">
        <v>924</v>
      </c>
      <c r="C595" s="182" t="s">
        <v>40</v>
      </c>
      <c r="D595" s="182" t="s">
        <v>696</v>
      </c>
      <c r="E595" s="182" t="s">
        <v>696</v>
      </c>
      <c r="F595" s="188" t="s">
        <v>695</v>
      </c>
      <c r="G595" s="182">
        <v>2</v>
      </c>
      <c r="H595" s="507">
        <v>1007.2</v>
      </c>
      <c r="I595" s="182">
        <v>929.8</v>
      </c>
      <c r="J595" s="182">
        <v>611.29999999999995</v>
      </c>
      <c r="K595" s="498">
        <v>48</v>
      </c>
      <c r="L595" s="499" t="s">
        <v>111</v>
      </c>
      <c r="M595" s="113">
        <v>280767</v>
      </c>
      <c r="N595" s="113">
        <v>0</v>
      </c>
      <c r="O595" s="151">
        <v>127474.07999999999</v>
      </c>
      <c r="P595" s="113">
        <v>0</v>
      </c>
      <c r="Q595" s="113">
        <v>153292.92000000001</v>
      </c>
      <c r="R595" s="113">
        <v>0</v>
      </c>
      <c r="S595" s="113">
        <v>278.7599285146942</v>
      </c>
      <c r="T595" s="151">
        <v>278.76</v>
      </c>
      <c r="U595" s="420">
        <v>44196</v>
      </c>
    </row>
    <row r="596" spans="1:21" ht="13.5" thickBot="1" x14ac:dyDescent="0.25">
      <c r="A596" s="500"/>
      <c r="B596" s="501" t="s">
        <v>31</v>
      </c>
      <c r="C596" s="132" t="s">
        <v>18</v>
      </c>
      <c r="D596" s="132" t="s">
        <v>18</v>
      </c>
      <c r="E596" s="132" t="s">
        <v>18</v>
      </c>
      <c r="F596" s="132" t="s">
        <v>18</v>
      </c>
      <c r="G596" s="132" t="s">
        <v>18</v>
      </c>
      <c r="H596" s="502">
        <f>H595</f>
        <v>1007.2</v>
      </c>
      <c r="I596" s="502">
        <f>I595</f>
        <v>929.8</v>
      </c>
      <c r="J596" s="502">
        <f>J595</f>
        <v>611.29999999999995</v>
      </c>
      <c r="K596" s="503">
        <f>K595</f>
        <v>48</v>
      </c>
      <c r="L596" s="132" t="s">
        <v>18</v>
      </c>
      <c r="M596" s="133">
        <v>11467821</v>
      </c>
      <c r="N596" s="133">
        <v>0</v>
      </c>
      <c r="O596" s="133">
        <v>5206630.1899999995</v>
      </c>
      <c r="P596" s="133">
        <v>0</v>
      </c>
      <c r="Q596" s="133">
        <v>6261190.8100000005</v>
      </c>
      <c r="R596" s="133">
        <v>0</v>
      </c>
      <c r="S596" s="133" t="s">
        <v>18</v>
      </c>
      <c r="T596" s="133" t="s">
        <v>18</v>
      </c>
      <c r="U596" s="504" t="s">
        <v>18</v>
      </c>
    </row>
    <row r="597" spans="1:21" ht="18" customHeight="1" x14ac:dyDescent="0.2">
      <c r="A597" s="463" t="s">
        <v>748</v>
      </c>
      <c r="B597" s="485" t="s">
        <v>925</v>
      </c>
      <c r="C597" s="160" t="s">
        <v>40</v>
      </c>
      <c r="D597" s="187" t="s">
        <v>697</v>
      </c>
      <c r="E597" s="160" t="s">
        <v>697</v>
      </c>
      <c r="F597" s="187" t="s">
        <v>695</v>
      </c>
      <c r="G597" s="160">
        <v>2</v>
      </c>
      <c r="H597" s="161">
        <v>492.1</v>
      </c>
      <c r="I597" s="160">
        <v>434.5</v>
      </c>
      <c r="J597" s="160">
        <v>275.89999999999998</v>
      </c>
      <c r="K597" s="465">
        <v>24</v>
      </c>
      <c r="L597" s="486" t="s">
        <v>93</v>
      </c>
      <c r="M597" s="111">
        <v>116603</v>
      </c>
      <c r="N597" s="111">
        <v>0</v>
      </c>
      <c r="O597" s="111">
        <v>52940.2</v>
      </c>
      <c r="P597" s="111">
        <v>0</v>
      </c>
      <c r="Q597" s="111">
        <v>63662.8</v>
      </c>
      <c r="R597" s="111">
        <v>0</v>
      </c>
      <c r="S597" s="111">
        <v>236.94980694980694</v>
      </c>
      <c r="T597" s="111">
        <v>236.95</v>
      </c>
      <c r="U597" s="181">
        <v>44196</v>
      </c>
    </row>
    <row r="598" spans="1:21" ht="18.75" customHeight="1" x14ac:dyDescent="0.2">
      <c r="A598" s="466" t="s">
        <v>748</v>
      </c>
      <c r="B598" s="487" t="s">
        <v>925</v>
      </c>
      <c r="C598" s="56" t="s">
        <v>40</v>
      </c>
      <c r="D598" s="195" t="s">
        <v>697</v>
      </c>
      <c r="E598" s="56" t="s">
        <v>697</v>
      </c>
      <c r="F598" s="195" t="s">
        <v>695</v>
      </c>
      <c r="G598" s="56">
        <v>2</v>
      </c>
      <c r="H598" s="57">
        <v>492.1</v>
      </c>
      <c r="I598" s="56">
        <v>434.5</v>
      </c>
      <c r="J598" s="56">
        <v>275.89999999999998</v>
      </c>
      <c r="K598" s="468">
        <v>24</v>
      </c>
      <c r="L598" s="488" t="s">
        <v>49</v>
      </c>
      <c r="M598" s="111">
        <v>2299795</v>
      </c>
      <c r="N598" s="111">
        <v>0</v>
      </c>
      <c r="O598" s="51">
        <v>1044154.95</v>
      </c>
      <c r="P598" s="111">
        <v>0</v>
      </c>
      <c r="Q598" s="111">
        <v>1255640.05</v>
      </c>
      <c r="R598" s="111">
        <v>0</v>
      </c>
      <c r="S598" s="51">
        <v>8335.610728524829</v>
      </c>
      <c r="T598" s="51">
        <v>8335.61</v>
      </c>
      <c r="U598" s="181">
        <v>44196</v>
      </c>
    </row>
    <row r="599" spans="1:21" ht="17.25" customHeight="1" x14ac:dyDescent="0.2">
      <c r="A599" s="466" t="s">
        <v>748</v>
      </c>
      <c r="B599" s="487" t="s">
        <v>925</v>
      </c>
      <c r="C599" s="56" t="s">
        <v>40</v>
      </c>
      <c r="D599" s="195" t="s">
        <v>697</v>
      </c>
      <c r="E599" s="56" t="s">
        <v>697</v>
      </c>
      <c r="F599" s="195" t="s">
        <v>695</v>
      </c>
      <c r="G599" s="56">
        <v>2</v>
      </c>
      <c r="H599" s="467">
        <v>492.1</v>
      </c>
      <c r="I599" s="56">
        <v>434.5</v>
      </c>
      <c r="J599" s="56">
        <v>275.89999999999998</v>
      </c>
      <c r="K599" s="468">
        <v>24</v>
      </c>
      <c r="L599" s="488" t="s">
        <v>94</v>
      </c>
      <c r="M599" s="111">
        <v>68589</v>
      </c>
      <c r="N599" s="111">
        <v>0</v>
      </c>
      <c r="O599" s="51">
        <v>31140.839999999997</v>
      </c>
      <c r="P599" s="111">
        <v>0</v>
      </c>
      <c r="Q599" s="111">
        <v>37448.160000000003</v>
      </c>
      <c r="R599" s="111">
        <v>0</v>
      </c>
      <c r="S599" s="111">
        <v>139.3802072749441</v>
      </c>
      <c r="T599" s="51">
        <v>139.38</v>
      </c>
      <c r="U599" s="181">
        <v>44196</v>
      </c>
    </row>
    <row r="600" spans="1:21" ht="18" customHeight="1" x14ac:dyDescent="0.2">
      <c r="A600" s="466" t="s">
        <v>748</v>
      </c>
      <c r="B600" s="487" t="s">
        <v>925</v>
      </c>
      <c r="C600" s="56" t="s">
        <v>40</v>
      </c>
      <c r="D600" s="195" t="s">
        <v>697</v>
      </c>
      <c r="E600" s="56" t="s">
        <v>697</v>
      </c>
      <c r="F600" s="195" t="s">
        <v>695</v>
      </c>
      <c r="G600" s="56">
        <v>2</v>
      </c>
      <c r="H600" s="467">
        <v>492.1</v>
      </c>
      <c r="I600" s="56">
        <v>434.5</v>
      </c>
      <c r="J600" s="56">
        <v>275.89999999999998</v>
      </c>
      <c r="K600" s="468">
        <v>24</v>
      </c>
      <c r="L600" s="488" t="s">
        <v>462</v>
      </c>
      <c r="M600" s="111">
        <v>68589</v>
      </c>
      <c r="N600" s="111">
        <v>0</v>
      </c>
      <c r="O600" s="51">
        <v>31140.839999999997</v>
      </c>
      <c r="P600" s="111">
        <v>0</v>
      </c>
      <c r="Q600" s="111">
        <v>37448.160000000003</v>
      </c>
      <c r="R600" s="111">
        <v>0</v>
      </c>
      <c r="S600" s="111">
        <v>139.3802072749441</v>
      </c>
      <c r="T600" s="51">
        <v>139.38</v>
      </c>
      <c r="U600" s="181">
        <v>44196</v>
      </c>
    </row>
    <row r="601" spans="1:21" ht="15.75" customHeight="1" x14ac:dyDescent="0.2">
      <c r="A601" s="466" t="s">
        <v>748</v>
      </c>
      <c r="B601" s="487" t="s">
        <v>925</v>
      </c>
      <c r="C601" s="56" t="s">
        <v>40</v>
      </c>
      <c r="D601" s="195" t="s">
        <v>697</v>
      </c>
      <c r="E601" s="56" t="s">
        <v>697</v>
      </c>
      <c r="F601" s="195" t="s">
        <v>695</v>
      </c>
      <c r="G601" s="56">
        <v>2</v>
      </c>
      <c r="H601" s="467">
        <v>492.1</v>
      </c>
      <c r="I601" s="56">
        <v>434.5</v>
      </c>
      <c r="J601" s="56">
        <v>275.89999999999998</v>
      </c>
      <c r="K601" s="468">
        <v>24</v>
      </c>
      <c r="L601" s="488" t="s">
        <v>87</v>
      </c>
      <c r="M601" s="111">
        <v>90310</v>
      </c>
      <c r="N601" s="111">
        <v>0</v>
      </c>
      <c r="O601" s="51">
        <v>41002.629999999997</v>
      </c>
      <c r="P601" s="111">
        <v>0</v>
      </c>
      <c r="Q601" s="111">
        <v>49307.37</v>
      </c>
      <c r="R601" s="111">
        <v>0</v>
      </c>
      <c r="S601" s="111">
        <v>183.51960983539931</v>
      </c>
      <c r="T601" s="51">
        <v>183.52</v>
      </c>
      <c r="U601" s="181">
        <v>44196</v>
      </c>
    </row>
    <row r="602" spans="1:21" ht="16.5" customHeight="1" x14ac:dyDescent="0.2">
      <c r="A602" s="466" t="s">
        <v>748</v>
      </c>
      <c r="B602" s="487" t="s">
        <v>925</v>
      </c>
      <c r="C602" s="56" t="s">
        <v>40</v>
      </c>
      <c r="D602" s="195" t="s">
        <v>697</v>
      </c>
      <c r="E602" s="56" t="s">
        <v>697</v>
      </c>
      <c r="F602" s="195" t="s">
        <v>695</v>
      </c>
      <c r="G602" s="56">
        <v>2</v>
      </c>
      <c r="H602" s="467">
        <v>492.1</v>
      </c>
      <c r="I602" s="56">
        <v>434.5</v>
      </c>
      <c r="J602" s="56">
        <v>275.89999999999998</v>
      </c>
      <c r="K602" s="468">
        <v>24</v>
      </c>
      <c r="L602" s="488" t="s">
        <v>96</v>
      </c>
      <c r="M602" s="111">
        <v>91452</v>
      </c>
      <c r="N602" s="111">
        <v>0</v>
      </c>
      <c r="O602" s="51">
        <v>41521.120000000003</v>
      </c>
      <c r="P602" s="111">
        <v>0</v>
      </c>
      <c r="Q602" s="111">
        <v>49930.879999999997</v>
      </c>
      <c r="R602" s="111">
        <v>0</v>
      </c>
      <c r="S602" s="111">
        <v>185.84027636659215</v>
      </c>
      <c r="T602" s="51">
        <v>185.84</v>
      </c>
      <c r="U602" s="181">
        <v>44196</v>
      </c>
    </row>
    <row r="603" spans="1:21" ht="19.5" customHeight="1" x14ac:dyDescent="0.2">
      <c r="A603" s="466" t="s">
        <v>748</v>
      </c>
      <c r="B603" s="487" t="s">
        <v>925</v>
      </c>
      <c r="C603" s="56" t="s">
        <v>40</v>
      </c>
      <c r="D603" s="195" t="s">
        <v>697</v>
      </c>
      <c r="E603" s="56" t="s">
        <v>697</v>
      </c>
      <c r="F603" s="195" t="s">
        <v>695</v>
      </c>
      <c r="G603" s="56">
        <v>2</v>
      </c>
      <c r="H603" s="57">
        <v>492.1</v>
      </c>
      <c r="I603" s="56">
        <v>434.5</v>
      </c>
      <c r="J603" s="56">
        <v>275.89999999999998</v>
      </c>
      <c r="K603" s="468">
        <v>24</v>
      </c>
      <c r="L603" s="488" t="s">
        <v>95</v>
      </c>
      <c r="M603" s="111">
        <v>546059</v>
      </c>
      <c r="N603" s="111">
        <v>0</v>
      </c>
      <c r="O603" s="51">
        <v>247922.19</v>
      </c>
      <c r="P603" s="111">
        <v>0</v>
      </c>
      <c r="Q603" s="111">
        <v>298136.81</v>
      </c>
      <c r="R603" s="111">
        <v>0</v>
      </c>
      <c r="S603" s="111">
        <v>1109.6504775452142</v>
      </c>
      <c r="T603" s="51">
        <v>1109.6500000000001</v>
      </c>
      <c r="U603" s="181">
        <v>44196</v>
      </c>
    </row>
    <row r="604" spans="1:21" ht="18" customHeight="1" x14ac:dyDescent="0.2">
      <c r="A604" s="466" t="s">
        <v>748</v>
      </c>
      <c r="B604" s="487" t="s">
        <v>925</v>
      </c>
      <c r="C604" s="56" t="s">
        <v>40</v>
      </c>
      <c r="D604" s="195" t="s">
        <v>697</v>
      </c>
      <c r="E604" s="56" t="s">
        <v>697</v>
      </c>
      <c r="F604" s="195" t="s">
        <v>695</v>
      </c>
      <c r="G604" s="56">
        <v>2</v>
      </c>
      <c r="H604" s="467">
        <v>492.1</v>
      </c>
      <c r="I604" s="56">
        <v>434.5</v>
      </c>
      <c r="J604" s="56">
        <v>275.89999999999998</v>
      </c>
      <c r="K604" s="468">
        <v>24</v>
      </c>
      <c r="L604" s="488" t="s">
        <v>37</v>
      </c>
      <c r="M604" s="111">
        <v>68589</v>
      </c>
      <c r="N604" s="111">
        <v>0</v>
      </c>
      <c r="O604" s="51">
        <v>31140.839999999997</v>
      </c>
      <c r="P604" s="111">
        <v>0</v>
      </c>
      <c r="Q604" s="111">
        <v>37448.160000000003</v>
      </c>
      <c r="R604" s="111">
        <v>0</v>
      </c>
      <c r="S604" s="111">
        <v>139.3802072749441</v>
      </c>
      <c r="T604" s="51">
        <v>139.38</v>
      </c>
      <c r="U604" s="181">
        <v>44196</v>
      </c>
    </row>
    <row r="605" spans="1:21" x14ac:dyDescent="0.2">
      <c r="A605" s="466" t="s">
        <v>748</v>
      </c>
      <c r="B605" s="487" t="s">
        <v>925</v>
      </c>
      <c r="C605" s="56" t="s">
        <v>40</v>
      </c>
      <c r="D605" s="195" t="s">
        <v>697</v>
      </c>
      <c r="E605" s="56" t="s">
        <v>697</v>
      </c>
      <c r="F605" s="195" t="s">
        <v>695</v>
      </c>
      <c r="G605" s="56">
        <v>2</v>
      </c>
      <c r="H605" s="467">
        <v>492.1</v>
      </c>
      <c r="I605" s="56">
        <v>434.5</v>
      </c>
      <c r="J605" s="56">
        <v>275.89999999999998</v>
      </c>
      <c r="K605" s="468">
        <v>24</v>
      </c>
      <c r="L605" s="488" t="s">
        <v>112</v>
      </c>
      <c r="M605" s="111">
        <v>112031</v>
      </c>
      <c r="N605" s="111">
        <v>0</v>
      </c>
      <c r="O605" s="51">
        <v>50864.41</v>
      </c>
      <c r="P605" s="111">
        <v>0</v>
      </c>
      <c r="Q605" s="111">
        <v>61166.59</v>
      </c>
      <c r="R605" s="111">
        <v>0</v>
      </c>
      <c r="S605" s="111">
        <v>227.65901239585449</v>
      </c>
      <c r="T605" s="51">
        <v>227.66</v>
      </c>
      <c r="U605" s="181">
        <v>44196</v>
      </c>
    </row>
    <row r="606" spans="1:21" x14ac:dyDescent="0.2">
      <c r="A606" s="466" t="s">
        <v>748</v>
      </c>
      <c r="B606" s="487" t="s">
        <v>925</v>
      </c>
      <c r="C606" s="56" t="s">
        <v>40</v>
      </c>
      <c r="D606" s="195" t="s">
        <v>697</v>
      </c>
      <c r="E606" s="56" t="s">
        <v>697</v>
      </c>
      <c r="F606" s="195" t="s">
        <v>695</v>
      </c>
      <c r="G606" s="56">
        <v>2</v>
      </c>
      <c r="H606" s="57">
        <v>492.1</v>
      </c>
      <c r="I606" s="56">
        <v>434.5</v>
      </c>
      <c r="J606" s="56">
        <v>275.89999999999998</v>
      </c>
      <c r="K606" s="468">
        <v>24</v>
      </c>
      <c r="L606" s="488" t="s">
        <v>491</v>
      </c>
      <c r="M606" s="111">
        <v>1813974</v>
      </c>
      <c r="N606" s="111">
        <v>0</v>
      </c>
      <c r="O606" s="51">
        <v>823582.07</v>
      </c>
      <c r="P606" s="111">
        <v>0</v>
      </c>
      <c r="Q606" s="111">
        <v>990391.93</v>
      </c>
      <c r="R606" s="111">
        <v>0</v>
      </c>
      <c r="S606" s="111">
        <v>3686.1897988213777</v>
      </c>
      <c r="T606" s="51">
        <v>3686.19</v>
      </c>
      <c r="U606" s="181">
        <v>44196</v>
      </c>
    </row>
    <row r="607" spans="1:21" x14ac:dyDescent="0.2">
      <c r="A607" s="466" t="s">
        <v>748</v>
      </c>
      <c r="B607" s="487" t="s">
        <v>925</v>
      </c>
      <c r="C607" s="56" t="s">
        <v>40</v>
      </c>
      <c r="D607" s="56" t="s">
        <v>697</v>
      </c>
      <c r="E607" s="56" t="s">
        <v>697</v>
      </c>
      <c r="F607" s="195" t="s">
        <v>695</v>
      </c>
      <c r="G607" s="56">
        <v>2</v>
      </c>
      <c r="H607" s="57">
        <v>492.1</v>
      </c>
      <c r="I607" s="56">
        <v>434.5</v>
      </c>
      <c r="J607" s="56">
        <v>275.89999999999998</v>
      </c>
      <c r="K607" s="468">
        <v>24</v>
      </c>
      <c r="L607" s="488" t="s">
        <v>34</v>
      </c>
      <c r="M607" s="111">
        <v>308222</v>
      </c>
      <c r="N607" s="111">
        <v>0</v>
      </c>
      <c r="O607" s="51">
        <v>139939.22</v>
      </c>
      <c r="P607" s="111">
        <v>0</v>
      </c>
      <c r="Q607" s="111">
        <v>168282.78</v>
      </c>
      <c r="R607" s="111">
        <v>0</v>
      </c>
      <c r="S607" s="111">
        <v>626.34017476122733</v>
      </c>
      <c r="T607" s="51">
        <v>626.34</v>
      </c>
      <c r="U607" s="181">
        <v>44196</v>
      </c>
    </row>
    <row r="608" spans="1:21" x14ac:dyDescent="0.2">
      <c r="A608" s="466" t="s">
        <v>748</v>
      </c>
      <c r="B608" s="487" t="s">
        <v>925</v>
      </c>
      <c r="C608" s="56" t="s">
        <v>40</v>
      </c>
      <c r="D608" s="56" t="s">
        <v>697</v>
      </c>
      <c r="E608" s="56" t="s">
        <v>697</v>
      </c>
      <c r="F608" s="195" t="s">
        <v>695</v>
      </c>
      <c r="G608" s="56">
        <v>2</v>
      </c>
      <c r="H608" s="57">
        <v>492.1</v>
      </c>
      <c r="I608" s="56">
        <v>434.5</v>
      </c>
      <c r="J608" s="56">
        <v>275.89999999999998</v>
      </c>
      <c r="K608" s="468">
        <v>24</v>
      </c>
      <c r="L608" s="488" t="s">
        <v>48</v>
      </c>
      <c r="M608" s="111">
        <v>996247</v>
      </c>
      <c r="N608" s="111">
        <v>0</v>
      </c>
      <c r="O608" s="51">
        <v>452316.93999999994</v>
      </c>
      <c r="P608" s="111">
        <v>0</v>
      </c>
      <c r="Q608" s="111">
        <v>543930.06000000006</v>
      </c>
      <c r="R608" s="111">
        <v>0</v>
      </c>
      <c r="S608" s="111">
        <v>2024.4807965860596</v>
      </c>
      <c r="T608" s="51">
        <v>2024.48</v>
      </c>
      <c r="U608" s="181">
        <v>44196</v>
      </c>
    </row>
    <row r="609" spans="1:21" x14ac:dyDescent="0.2">
      <c r="A609" s="466" t="s">
        <v>748</v>
      </c>
      <c r="B609" s="487" t="s">
        <v>925</v>
      </c>
      <c r="C609" s="56" t="s">
        <v>40</v>
      </c>
      <c r="D609" s="56" t="s">
        <v>697</v>
      </c>
      <c r="E609" s="56" t="s">
        <v>697</v>
      </c>
      <c r="F609" s="195" t="s">
        <v>695</v>
      </c>
      <c r="G609" s="56">
        <v>2</v>
      </c>
      <c r="H609" s="57">
        <v>492.1</v>
      </c>
      <c r="I609" s="56">
        <v>434.5</v>
      </c>
      <c r="J609" s="56">
        <v>275.89999999999998</v>
      </c>
      <c r="K609" s="468">
        <v>24</v>
      </c>
      <c r="L609" s="488" t="s">
        <v>36</v>
      </c>
      <c r="M609" s="111">
        <v>2073926</v>
      </c>
      <c r="N609" s="111">
        <v>0</v>
      </c>
      <c r="O609" s="51">
        <v>941605.71</v>
      </c>
      <c r="P609" s="111">
        <v>0</v>
      </c>
      <c r="Q609" s="111">
        <v>1132320.29</v>
      </c>
      <c r="R609" s="111">
        <v>0</v>
      </c>
      <c r="S609" s="111">
        <v>4214.4401544401544</v>
      </c>
      <c r="T609" s="51">
        <v>4214.4399999999996</v>
      </c>
      <c r="U609" s="181">
        <v>44196</v>
      </c>
    </row>
    <row r="610" spans="1:21" x14ac:dyDescent="0.2">
      <c r="A610" s="466" t="s">
        <v>748</v>
      </c>
      <c r="B610" s="487" t="s">
        <v>925</v>
      </c>
      <c r="C610" s="56" t="s">
        <v>40</v>
      </c>
      <c r="D610" s="56" t="s">
        <v>697</v>
      </c>
      <c r="E610" s="56" t="s">
        <v>697</v>
      </c>
      <c r="F610" s="195" t="s">
        <v>695</v>
      </c>
      <c r="G610" s="56">
        <v>2</v>
      </c>
      <c r="H610" s="57">
        <v>492.1</v>
      </c>
      <c r="I610" s="56">
        <v>434.5</v>
      </c>
      <c r="J610" s="56">
        <v>275.89999999999998</v>
      </c>
      <c r="K610" s="468">
        <v>24</v>
      </c>
      <c r="L610" s="488" t="s">
        <v>41</v>
      </c>
      <c r="M610" s="111">
        <v>175660</v>
      </c>
      <c r="N610" s="111">
        <v>0</v>
      </c>
      <c r="O610" s="51">
        <v>79753.31</v>
      </c>
      <c r="P610" s="111">
        <v>0</v>
      </c>
      <c r="Q610" s="111">
        <v>95906.69</v>
      </c>
      <c r="R610" s="111">
        <v>0</v>
      </c>
      <c r="S610" s="111">
        <v>356.95996748628323</v>
      </c>
      <c r="T610" s="51">
        <v>356.96</v>
      </c>
      <c r="U610" s="181">
        <v>44196</v>
      </c>
    </row>
    <row r="611" spans="1:21" ht="13.5" thickBot="1" x14ac:dyDescent="0.25">
      <c r="A611" s="496" t="s">
        <v>748</v>
      </c>
      <c r="B611" s="497" t="s">
        <v>925</v>
      </c>
      <c r="C611" s="182" t="s">
        <v>40</v>
      </c>
      <c r="D611" s="182" t="s">
        <v>697</v>
      </c>
      <c r="E611" s="182" t="s">
        <v>697</v>
      </c>
      <c r="F611" s="188" t="s">
        <v>695</v>
      </c>
      <c r="G611" s="182">
        <v>2</v>
      </c>
      <c r="H611" s="507">
        <v>492.1</v>
      </c>
      <c r="I611" s="182">
        <v>434.5</v>
      </c>
      <c r="J611" s="182">
        <v>275.89999999999998</v>
      </c>
      <c r="K611" s="498">
        <v>24</v>
      </c>
      <c r="L611" s="499" t="s">
        <v>111</v>
      </c>
      <c r="M611" s="113">
        <v>137178</v>
      </c>
      <c r="N611" s="113">
        <v>0</v>
      </c>
      <c r="O611" s="151">
        <v>62281.679999999993</v>
      </c>
      <c r="P611" s="113">
        <v>0</v>
      </c>
      <c r="Q611" s="113">
        <v>74896.320000000007</v>
      </c>
      <c r="R611" s="113">
        <v>0</v>
      </c>
      <c r="S611" s="113">
        <v>278.7604145498882</v>
      </c>
      <c r="T611" s="151">
        <v>278.76</v>
      </c>
      <c r="U611" s="420">
        <v>44196</v>
      </c>
    </row>
    <row r="612" spans="1:21" ht="13.5" thickBot="1" x14ac:dyDescent="0.25">
      <c r="A612" s="500"/>
      <c r="B612" s="501" t="s">
        <v>31</v>
      </c>
      <c r="C612" s="132" t="s">
        <v>18</v>
      </c>
      <c r="D612" s="132" t="s">
        <v>18</v>
      </c>
      <c r="E612" s="132" t="s">
        <v>18</v>
      </c>
      <c r="F612" s="132" t="s">
        <v>18</v>
      </c>
      <c r="G612" s="132" t="s">
        <v>18</v>
      </c>
      <c r="H612" s="502">
        <f>H611</f>
        <v>492.1</v>
      </c>
      <c r="I612" s="502">
        <f>I611</f>
        <v>434.5</v>
      </c>
      <c r="J612" s="502">
        <f>J611</f>
        <v>275.89999999999998</v>
      </c>
      <c r="K612" s="503">
        <f>K611</f>
        <v>24</v>
      </c>
      <c r="L612" s="132" t="s">
        <v>18</v>
      </c>
      <c r="M612" s="133">
        <v>8967224</v>
      </c>
      <c r="N612" s="133">
        <v>0</v>
      </c>
      <c r="O612" s="133">
        <v>4071306.95</v>
      </c>
      <c r="P612" s="133">
        <v>0</v>
      </c>
      <c r="Q612" s="133">
        <v>4895917.0500000007</v>
      </c>
      <c r="R612" s="133">
        <v>0</v>
      </c>
      <c r="S612" s="133" t="s">
        <v>18</v>
      </c>
      <c r="T612" s="133" t="s">
        <v>18</v>
      </c>
      <c r="U612" s="504" t="s">
        <v>18</v>
      </c>
    </row>
    <row r="613" spans="1:21" x14ac:dyDescent="0.2">
      <c r="A613" s="463" t="s">
        <v>749</v>
      </c>
      <c r="B613" s="485" t="s">
        <v>926</v>
      </c>
      <c r="C613" s="160" t="s">
        <v>40</v>
      </c>
      <c r="D613" s="187" t="s">
        <v>698</v>
      </c>
      <c r="E613" s="160" t="s">
        <v>698</v>
      </c>
      <c r="F613" s="187" t="s">
        <v>690</v>
      </c>
      <c r="G613" s="160">
        <v>3</v>
      </c>
      <c r="H613" s="161">
        <v>746.3</v>
      </c>
      <c r="I613" s="160">
        <v>628.20000000000005</v>
      </c>
      <c r="J613" s="160">
        <v>299.7</v>
      </c>
      <c r="K613" s="465">
        <v>24</v>
      </c>
      <c r="L613" s="486" t="s">
        <v>93</v>
      </c>
      <c r="M613" s="111">
        <v>176836</v>
      </c>
      <c r="N613" s="111">
        <v>0</v>
      </c>
      <c r="O613" s="111">
        <v>80287.240000000005</v>
      </c>
      <c r="P613" s="111">
        <v>0</v>
      </c>
      <c r="Q613" s="111">
        <v>96548.76</v>
      </c>
      <c r="R613" s="111">
        <v>0</v>
      </c>
      <c r="S613" s="111">
        <v>236.95028808790033</v>
      </c>
      <c r="T613" s="111">
        <v>236.95</v>
      </c>
      <c r="U613" s="181">
        <v>44196</v>
      </c>
    </row>
    <row r="614" spans="1:21" x14ac:dyDescent="0.2">
      <c r="A614" s="466" t="s">
        <v>749</v>
      </c>
      <c r="B614" s="487" t="s">
        <v>926</v>
      </c>
      <c r="C614" s="56" t="s">
        <v>40</v>
      </c>
      <c r="D614" s="195" t="s">
        <v>698</v>
      </c>
      <c r="E614" s="56" t="s">
        <v>698</v>
      </c>
      <c r="F614" s="195" t="s">
        <v>690</v>
      </c>
      <c r="G614" s="56">
        <v>3</v>
      </c>
      <c r="H614" s="57">
        <v>746.3</v>
      </c>
      <c r="I614" s="56">
        <v>628.20000000000005</v>
      </c>
      <c r="J614" s="56">
        <v>299.7</v>
      </c>
      <c r="K614" s="468">
        <v>24</v>
      </c>
      <c r="L614" s="488" t="s">
        <v>49</v>
      </c>
      <c r="M614" s="111">
        <v>2498182</v>
      </c>
      <c r="N614" s="111">
        <v>0</v>
      </c>
      <c r="O614" s="51">
        <v>1134226.79</v>
      </c>
      <c r="P614" s="111">
        <v>0</v>
      </c>
      <c r="Q614" s="111">
        <v>1363955.21</v>
      </c>
      <c r="R614" s="111">
        <v>0</v>
      </c>
      <c r="S614" s="51">
        <v>8335.6089422756086</v>
      </c>
      <c r="T614" s="51">
        <v>8335.61</v>
      </c>
      <c r="U614" s="181">
        <v>44196</v>
      </c>
    </row>
    <row r="615" spans="1:21" x14ac:dyDescent="0.2">
      <c r="A615" s="466" t="s">
        <v>749</v>
      </c>
      <c r="B615" s="487" t="s">
        <v>926</v>
      </c>
      <c r="C615" s="56" t="s">
        <v>40</v>
      </c>
      <c r="D615" s="195" t="s">
        <v>698</v>
      </c>
      <c r="E615" s="56" t="s">
        <v>698</v>
      </c>
      <c r="F615" s="195" t="s">
        <v>690</v>
      </c>
      <c r="G615" s="56">
        <v>3</v>
      </c>
      <c r="H615" s="467">
        <v>746.3</v>
      </c>
      <c r="I615" s="56">
        <v>628.20000000000005</v>
      </c>
      <c r="J615" s="56">
        <v>299.7</v>
      </c>
      <c r="K615" s="468">
        <v>24</v>
      </c>
      <c r="L615" s="488" t="s">
        <v>94</v>
      </c>
      <c r="M615" s="111">
        <v>42158</v>
      </c>
      <c r="N615" s="111">
        <v>0</v>
      </c>
      <c r="O615" s="51">
        <v>19140.61</v>
      </c>
      <c r="P615" s="111">
        <v>0</v>
      </c>
      <c r="Q615" s="111">
        <v>23017.39</v>
      </c>
      <c r="R615" s="111">
        <v>0</v>
      </c>
      <c r="S615" s="111">
        <v>56.489347447407212</v>
      </c>
      <c r="T615" s="51">
        <v>56.49</v>
      </c>
      <c r="U615" s="181">
        <v>44196</v>
      </c>
    </row>
    <row r="616" spans="1:21" x14ac:dyDescent="0.2">
      <c r="A616" s="466" t="s">
        <v>749</v>
      </c>
      <c r="B616" s="487" t="s">
        <v>926</v>
      </c>
      <c r="C616" s="56" t="s">
        <v>40</v>
      </c>
      <c r="D616" s="195" t="s">
        <v>698</v>
      </c>
      <c r="E616" s="56" t="s">
        <v>698</v>
      </c>
      <c r="F616" s="195" t="s">
        <v>690</v>
      </c>
      <c r="G616" s="56">
        <v>3</v>
      </c>
      <c r="H616" s="467">
        <v>746.3</v>
      </c>
      <c r="I616" s="56">
        <v>628.20000000000005</v>
      </c>
      <c r="J616" s="56">
        <v>299.7</v>
      </c>
      <c r="K616" s="468">
        <v>24</v>
      </c>
      <c r="L616" s="488" t="s">
        <v>462</v>
      </c>
      <c r="M616" s="111">
        <v>42158</v>
      </c>
      <c r="N616" s="111">
        <v>0</v>
      </c>
      <c r="O616" s="51">
        <v>19140.61</v>
      </c>
      <c r="P616" s="111">
        <v>0</v>
      </c>
      <c r="Q616" s="111">
        <v>23017.39</v>
      </c>
      <c r="R616" s="111">
        <v>0</v>
      </c>
      <c r="S616" s="111">
        <v>56.489347447407212</v>
      </c>
      <c r="T616" s="51">
        <v>56.49</v>
      </c>
      <c r="U616" s="181">
        <v>44196</v>
      </c>
    </row>
    <row r="617" spans="1:21" x14ac:dyDescent="0.2">
      <c r="A617" s="466" t="s">
        <v>749</v>
      </c>
      <c r="B617" s="487" t="s">
        <v>926</v>
      </c>
      <c r="C617" s="56" t="s">
        <v>40</v>
      </c>
      <c r="D617" s="195" t="s">
        <v>698</v>
      </c>
      <c r="E617" s="56" t="s">
        <v>698</v>
      </c>
      <c r="F617" s="195" t="s">
        <v>690</v>
      </c>
      <c r="G617" s="56">
        <v>3</v>
      </c>
      <c r="H617" s="467">
        <v>746.3</v>
      </c>
      <c r="I617" s="56">
        <v>628.20000000000005</v>
      </c>
      <c r="J617" s="56">
        <v>299.7</v>
      </c>
      <c r="K617" s="468">
        <v>24</v>
      </c>
      <c r="L617" s="488" t="s">
        <v>87</v>
      </c>
      <c r="M617" s="111">
        <v>55502</v>
      </c>
      <c r="N617" s="111">
        <v>0</v>
      </c>
      <c r="O617" s="51">
        <v>25199.07</v>
      </c>
      <c r="P617" s="111">
        <v>0</v>
      </c>
      <c r="Q617" s="111">
        <v>30302.93</v>
      </c>
      <c r="R617" s="111">
        <v>0</v>
      </c>
      <c r="S617" s="111">
        <v>74.369556478627899</v>
      </c>
      <c r="T617" s="51">
        <v>74.37</v>
      </c>
      <c r="U617" s="181">
        <v>44196</v>
      </c>
    </row>
    <row r="618" spans="1:21" x14ac:dyDescent="0.2">
      <c r="A618" s="466" t="s">
        <v>749</v>
      </c>
      <c r="B618" s="487" t="s">
        <v>926</v>
      </c>
      <c r="C618" s="56" t="s">
        <v>40</v>
      </c>
      <c r="D618" s="195" t="s">
        <v>698</v>
      </c>
      <c r="E618" s="56" t="s">
        <v>698</v>
      </c>
      <c r="F618" s="195" t="s">
        <v>690</v>
      </c>
      <c r="G618" s="56">
        <v>3</v>
      </c>
      <c r="H618" s="467">
        <v>746.3</v>
      </c>
      <c r="I618" s="56">
        <v>628.20000000000005</v>
      </c>
      <c r="J618" s="56">
        <v>299.7</v>
      </c>
      <c r="K618" s="468">
        <v>24</v>
      </c>
      <c r="L618" s="488" t="s">
        <v>37</v>
      </c>
      <c r="M618" s="111">
        <v>42158</v>
      </c>
      <c r="N618" s="111">
        <v>0</v>
      </c>
      <c r="O618" s="51">
        <v>19140.61</v>
      </c>
      <c r="P618" s="111">
        <v>0</v>
      </c>
      <c r="Q618" s="111">
        <v>23017.39</v>
      </c>
      <c r="R618" s="111">
        <v>0</v>
      </c>
      <c r="S618" s="111">
        <v>56.489347447407212</v>
      </c>
      <c r="T618" s="51">
        <v>56.49</v>
      </c>
      <c r="U618" s="181">
        <v>44196</v>
      </c>
    </row>
    <row r="619" spans="1:21" x14ac:dyDescent="0.2">
      <c r="A619" s="466" t="s">
        <v>749</v>
      </c>
      <c r="B619" s="487" t="s">
        <v>926</v>
      </c>
      <c r="C619" s="56" t="s">
        <v>40</v>
      </c>
      <c r="D619" s="195" t="s">
        <v>698</v>
      </c>
      <c r="E619" s="56" t="s">
        <v>698</v>
      </c>
      <c r="F619" s="195" t="s">
        <v>690</v>
      </c>
      <c r="G619" s="56">
        <v>3</v>
      </c>
      <c r="H619" s="467">
        <v>746.3</v>
      </c>
      <c r="I619" s="56">
        <v>628.20000000000005</v>
      </c>
      <c r="J619" s="56">
        <v>299.7</v>
      </c>
      <c r="K619" s="468">
        <v>24</v>
      </c>
      <c r="L619" s="488" t="s">
        <v>112</v>
      </c>
      <c r="M619" s="111">
        <v>68854</v>
      </c>
      <c r="N619" s="111">
        <v>0</v>
      </c>
      <c r="O619" s="51">
        <v>31261.15</v>
      </c>
      <c r="P619" s="111">
        <v>0</v>
      </c>
      <c r="Q619" s="111">
        <v>37592.85</v>
      </c>
      <c r="R619" s="111">
        <v>0</v>
      </c>
      <c r="S619" s="111">
        <v>92.260485059627499</v>
      </c>
      <c r="T619" s="51">
        <v>92.26</v>
      </c>
      <c r="U619" s="181">
        <v>44196</v>
      </c>
    </row>
    <row r="620" spans="1:21" x14ac:dyDescent="0.2">
      <c r="A620" s="466" t="s">
        <v>749</v>
      </c>
      <c r="B620" s="487" t="s">
        <v>926</v>
      </c>
      <c r="C620" s="56" t="s">
        <v>40</v>
      </c>
      <c r="D620" s="195" t="s">
        <v>698</v>
      </c>
      <c r="E620" s="56" t="s">
        <v>698</v>
      </c>
      <c r="F620" s="195" t="s">
        <v>690</v>
      </c>
      <c r="G620" s="56">
        <v>3</v>
      </c>
      <c r="H620" s="57">
        <v>746.3</v>
      </c>
      <c r="I620" s="56">
        <v>628.20000000000005</v>
      </c>
      <c r="J620" s="56">
        <v>299.7</v>
      </c>
      <c r="K620" s="468">
        <v>24</v>
      </c>
      <c r="L620" s="488" t="s">
        <v>491</v>
      </c>
      <c r="M620" s="111">
        <v>1553364</v>
      </c>
      <c r="N620" s="111">
        <v>0</v>
      </c>
      <c r="O620" s="51">
        <v>705259.69</v>
      </c>
      <c r="P620" s="111">
        <v>0</v>
      </c>
      <c r="Q620" s="111">
        <v>848104.31</v>
      </c>
      <c r="R620" s="111">
        <v>0</v>
      </c>
      <c r="S620" s="111">
        <v>2081.4203403457054</v>
      </c>
      <c r="T620" s="51">
        <v>2081.42</v>
      </c>
      <c r="U620" s="181">
        <v>44196</v>
      </c>
    </row>
    <row r="621" spans="1:21" x14ac:dyDescent="0.2">
      <c r="A621" s="466" t="s">
        <v>749</v>
      </c>
      <c r="B621" s="487" t="s">
        <v>926</v>
      </c>
      <c r="C621" s="56" t="s">
        <v>40</v>
      </c>
      <c r="D621" s="56" t="s">
        <v>698</v>
      </c>
      <c r="E621" s="56" t="s">
        <v>698</v>
      </c>
      <c r="F621" s="195" t="s">
        <v>690</v>
      </c>
      <c r="G621" s="56">
        <v>3</v>
      </c>
      <c r="H621" s="57">
        <v>746.3</v>
      </c>
      <c r="I621" s="56">
        <v>628.20000000000005</v>
      </c>
      <c r="J621" s="56">
        <v>299.7</v>
      </c>
      <c r="K621" s="468">
        <v>24</v>
      </c>
      <c r="L621" s="488" t="s">
        <v>48</v>
      </c>
      <c r="M621" s="111">
        <v>1510869</v>
      </c>
      <c r="N621" s="111">
        <v>0</v>
      </c>
      <c r="O621" s="51">
        <v>685966.08</v>
      </c>
      <c r="P621" s="111">
        <v>0</v>
      </c>
      <c r="Q621" s="111">
        <v>824902.92</v>
      </c>
      <c r="R621" s="111">
        <v>0</v>
      </c>
      <c r="S621" s="111">
        <v>2024.4794318638619</v>
      </c>
      <c r="T621" s="51">
        <v>2024.48</v>
      </c>
      <c r="U621" s="181">
        <v>44196</v>
      </c>
    </row>
    <row r="622" spans="1:21" x14ac:dyDescent="0.2">
      <c r="A622" s="466" t="s">
        <v>749</v>
      </c>
      <c r="B622" s="487" t="s">
        <v>926</v>
      </c>
      <c r="C622" s="56" t="s">
        <v>40</v>
      </c>
      <c r="D622" s="56" t="s">
        <v>698</v>
      </c>
      <c r="E622" s="56" t="s">
        <v>698</v>
      </c>
      <c r="F622" s="195" t="s">
        <v>690</v>
      </c>
      <c r="G622" s="56">
        <v>3</v>
      </c>
      <c r="H622" s="57">
        <v>746.3</v>
      </c>
      <c r="I622" s="56">
        <v>628.20000000000005</v>
      </c>
      <c r="J622" s="56">
        <v>299.7</v>
      </c>
      <c r="K622" s="468">
        <v>24</v>
      </c>
      <c r="L622" s="488" t="s">
        <v>36</v>
      </c>
      <c r="M622" s="111">
        <v>3145237</v>
      </c>
      <c r="N622" s="111">
        <v>0</v>
      </c>
      <c r="O622" s="51">
        <v>1428003.27</v>
      </c>
      <c r="P622" s="111">
        <v>0</v>
      </c>
      <c r="Q622" s="111">
        <v>1717233.73</v>
      </c>
      <c r="R622" s="111">
        <v>0</v>
      </c>
      <c r="S622" s="111">
        <v>4214.4405734959137</v>
      </c>
      <c r="T622" s="51">
        <v>4214.4399999999996</v>
      </c>
      <c r="U622" s="181">
        <v>44196</v>
      </c>
    </row>
    <row r="623" spans="1:21" x14ac:dyDescent="0.2">
      <c r="A623" s="466" t="s">
        <v>749</v>
      </c>
      <c r="B623" s="487" t="s">
        <v>926</v>
      </c>
      <c r="C623" s="56" t="s">
        <v>40</v>
      </c>
      <c r="D623" s="56" t="s">
        <v>698</v>
      </c>
      <c r="E623" s="56" t="s">
        <v>698</v>
      </c>
      <c r="F623" s="195" t="s">
        <v>690</v>
      </c>
      <c r="G623" s="56">
        <v>3</v>
      </c>
      <c r="H623" s="57">
        <v>746.3</v>
      </c>
      <c r="I623" s="56">
        <v>628.20000000000005</v>
      </c>
      <c r="J623" s="56">
        <v>299.7</v>
      </c>
      <c r="K623" s="468">
        <v>24</v>
      </c>
      <c r="L623" s="488" t="s">
        <v>41</v>
      </c>
      <c r="M623" s="111">
        <v>266399</v>
      </c>
      <c r="N623" s="111">
        <v>0</v>
      </c>
      <c r="O623" s="51">
        <v>120950.70999999999</v>
      </c>
      <c r="P623" s="111">
        <v>0</v>
      </c>
      <c r="Q623" s="111">
        <v>145448.29</v>
      </c>
      <c r="R623" s="111">
        <v>0</v>
      </c>
      <c r="S623" s="111">
        <v>356.95966769395687</v>
      </c>
      <c r="T623" s="51">
        <v>356.96</v>
      </c>
      <c r="U623" s="181">
        <v>44196</v>
      </c>
    </row>
    <row r="624" spans="1:21" x14ac:dyDescent="0.2">
      <c r="A624" s="466"/>
      <c r="B624" s="470" t="s">
        <v>31</v>
      </c>
      <c r="C624" s="413" t="s">
        <v>18</v>
      </c>
      <c r="D624" s="413" t="s">
        <v>18</v>
      </c>
      <c r="E624" s="413" t="s">
        <v>18</v>
      </c>
      <c r="F624" s="413" t="s">
        <v>18</v>
      </c>
      <c r="G624" s="413" t="s">
        <v>18</v>
      </c>
      <c r="H624" s="471">
        <f>H623</f>
        <v>746.3</v>
      </c>
      <c r="I624" s="471">
        <f>I623</f>
        <v>628.20000000000005</v>
      </c>
      <c r="J624" s="471">
        <f>J623</f>
        <v>299.7</v>
      </c>
      <c r="K624" s="472">
        <f>K623</f>
        <v>24</v>
      </c>
      <c r="L624" s="413" t="s">
        <v>18</v>
      </c>
      <c r="M624" s="473">
        <v>9401717</v>
      </c>
      <c r="N624" s="473">
        <v>0</v>
      </c>
      <c r="O624" s="473">
        <v>4268575.83</v>
      </c>
      <c r="P624" s="473">
        <v>0</v>
      </c>
      <c r="Q624" s="473">
        <v>5133141.169999999</v>
      </c>
      <c r="R624" s="473">
        <v>0</v>
      </c>
      <c r="S624" s="474" t="s">
        <v>18</v>
      </c>
      <c r="T624" s="474" t="s">
        <v>18</v>
      </c>
      <c r="U624" s="543" t="s">
        <v>18</v>
      </c>
    </row>
    <row r="625" spans="1:21" ht="25.5" x14ac:dyDescent="0.2">
      <c r="A625" s="466" t="s">
        <v>754</v>
      </c>
      <c r="B625" s="487" t="s">
        <v>927</v>
      </c>
      <c r="C625" s="56" t="s">
        <v>40</v>
      </c>
      <c r="D625" s="195">
        <v>1950</v>
      </c>
      <c r="E625" s="56" t="s">
        <v>674</v>
      </c>
      <c r="F625" s="195" t="s">
        <v>675</v>
      </c>
      <c r="G625" s="56">
        <v>2</v>
      </c>
      <c r="H625" s="467">
        <v>582.20000000000005</v>
      </c>
      <c r="I625" s="56">
        <v>530.20000000000005</v>
      </c>
      <c r="J625" s="56">
        <v>389.4</v>
      </c>
      <c r="K625" s="468">
        <v>51</v>
      </c>
      <c r="L625" s="488" t="s">
        <v>96</v>
      </c>
      <c r="M625" s="111">
        <v>138098</v>
      </c>
      <c r="N625" s="111">
        <v>0</v>
      </c>
      <c r="O625" s="51">
        <v>62699.380000000005</v>
      </c>
      <c r="P625" s="111">
        <v>0</v>
      </c>
      <c r="Q625" s="111">
        <v>75398.62</v>
      </c>
      <c r="R625" s="111">
        <v>0</v>
      </c>
      <c r="S625" s="111">
        <v>237.20027481964959</v>
      </c>
      <c r="T625" s="51">
        <v>237.2</v>
      </c>
      <c r="U625" s="181">
        <v>44196</v>
      </c>
    </row>
    <row r="626" spans="1:21" ht="13.5" thickBot="1" x14ac:dyDescent="0.25">
      <c r="A626" s="496" t="s">
        <v>754</v>
      </c>
      <c r="B626" s="497" t="s">
        <v>927</v>
      </c>
      <c r="C626" s="182" t="s">
        <v>40</v>
      </c>
      <c r="D626" s="188">
        <v>1950</v>
      </c>
      <c r="E626" s="182" t="s">
        <v>674</v>
      </c>
      <c r="F626" s="188" t="s">
        <v>675</v>
      </c>
      <c r="G626" s="182">
        <v>2</v>
      </c>
      <c r="H626" s="183">
        <v>582.20000000000005</v>
      </c>
      <c r="I626" s="182">
        <v>530.20000000000005</v>
      </c>
      <c r="J626" s="182">
        <v>389.4</v>
      </c>
      <c r="K626" s="498">
        <v>51</v>
      </c>
      <c r="L626" s="499" t="s">
        <v>95</v>
      </c>
      <c r="M626" s="113">
        <v>670141</v>
      </c>
      <c r="N626" s="113">
        <v>0</v>
      </c>
      <c r="O626" s="151">
        <v>304258.01</v>
      </c>
      <c r="P626" s="113">
        <v>0</v>
      </c>
      <c r="Q626" s="113">
        <v>365882.99</v>
      </c>
      <c r="R626" s="113">
        <v>0</v>
      </c>
      <c r="S626" s="113">
        <v>1151.0494675369289</v>
      </c>
      <c r="T626" s="151">
        <v>1151.05</v>
      </c>
      <c r="U626" s="420">
        <v>44196</v>
      </c>
    </row>
    <row r="627" spans="1:21" ht="13.5" thickBot="1" x14ac:dyDescent="0.25">
      <c r="A627" s="500"/>
      <c r="B627" s="501" t="s">
        <v>31</v>
      </c>
      <c r="C627" s="132" t="s">
        <v>18</v>
      </c>
      <c r="D627" s="132" t="s">
        <v>18</v>
      </c>
      <c r="E627" s="132" t="s">
        <v>18</v>
      </c>
      <c r="F627" s="132" t="s">
        <v>18</v>
      </c>
      <c r="G627" s="132" t="s">
        <v>18</v>
      </c>
      <c r="H627" s="502">
        <f>H626</f>
        <v>582.20000000000005</v>
      </c>
      <c r="I627" s="502">
        <f>I626</f>
        <v>530.20000000000005</v>
      </c>
      <c r="J627" s="502">
        <f>J626</f>
        <v>389.4</v>
      </c>
      <c r="K627" s="503">
        <f>K626</f>
        <v>51</v>
      </c>
      <c r="L627" s="132" t="s">
        <v>18</v>
      </c>
      <c r="M627" s="133">
        <v>808239</v>
      </c>
      <c r="N627" s="133">
        <v>0</v>
      </c>
      <c r="O627" s="133">
        <v>366957.39</v>
      </c>
      <c r="P627" s="133">
        <v>0</v>
      </c>
      <c r="Q627" s="133">
        <v>441281.61</v>
      </c>
      <c r="R627" s="133">
        <v>0</v>
      </c>
      <c r="S627" s="133" t="s">
        <v>18</v>
      </c>
      <c r="T627" s="133" t="s">
        <v>18</v>
      </c>
      <c r="U627" s="504" t="s">
        <v>18</v>
      </c>
    </row>
    <row r="628" spans="1:21" x14ac:dyDescent="0.2">
      <c r="A628" s="463" t="s">
        <v>755</v>
      </c>
      <c r="B628" s="485" t="s">
        <v>928</v>
      </c>
      <c r="C628" s="160" t="s">
        <v>40</v>
      </c>
      <c r="D628" s="187" t="s">
        <v>699</v>
      </c>
      <c r="E628" s="160" t="s">
        <v>699</v>
      </c>
      <c r="F628" s="187" t="s">
        <v>675</v>
      </c>
      <c r="G628" s="160">
        <v>2</v>
      </c>
      <c r="H628" s="464">
        <v>1729.5</v>
      </c>
      <c r="I628" s="160">
        <v>1586.9</v>
      </c>
      <c r="J628" s="160">
        <v>879.1</v>
      </c>
      <c r="K628" s="465">
        <v>82</v>
      </c>
      <c r="L628" s="486" t="s">
        <v>87</v>
      </c>
      <c r="M628" s="111">
        <v>405118</v>
      </c>
      <c r="N628" s="111">
        <v>0</v>
      </c>
      <c r="O628" s="111">
        <v>183932.03</v>
      </c>
      <c r="P628" s="111">
        <v>0</v>
      </c>
      <c r="Q628" s="111">
        <v>221185.97</v>
      </c>
      <c r="R628" s="111">
        <v>0</v>
      </c>
      <c r="S628" s="111">
        <v>234.2399537438566</v>
      </c>
      <c r="T628" s="111">
        <v>234.24</v>
      </c>
      <c r="U628" s="181">
        <v>44196</v>
      </c>
    </row>
    <row r="629" spans="1:21" x14ac:dyDescent="0.2">
      <c r="A629" s="466" t="s">
        <v>755</v>
      </c>
      <c r="B629" s="487" t="s">
        <v>928</v>
      </c>
      <c r="C629" s="56" t="s">
        <v>40</v>
      </c>
      <c r="D629" s="195" t="s">
        <v>699</v>
      </c>
      <c r="E629" s="56" t="s">
        <v>699</v>
      </c>
      <c r="F629" s="195" t="s">
        <v>675</v>
      </c>
      <c r="G629" s="56">
        <v>2</v>
      </c>
      <c r="H629" s="467">
        <v>1729.5</v>
      </c>
      <c r="I629" s="56">
        <v>1586.9</v>
      </c>
      <c r="J629" s="56">
        <v>879.1</v>
      </c>
      <c r="K629" s="468">
        <v>82</v>
      </c>
      <c r="L629" s="488" t="s">
        <v>111</v>
      </c>
      <c r="M629" s="111">
        <v>615356</v>
      </c>
      <c r="N629" s="111">
        <v>0</v>
      </c>
      <c r="O629" s="51">
        <v>279384.46999999997</v>
      </c>
      <c r="P629" s="111">
        <v>0</v>
      </c>
      <c r="Q629" s="111">
        <v>335971.53</v>
      </c>
      <c r="R629" s="111">
        <v>0</v>
      </c>
      <c r="S629" s="111">
        <v>355.79994217982073</v>
      </c>
      <c r="T629" s="51">
        <v>355.8</v>
      </c>
      <c r="U629" s="181">
        <v>44196</v>
      </c>
    </row>
    <row r="630" spans="1:21" x14ac:dyDescent="0.2">
      <c r="A630" s="466" t="s">
        <v>755</v>
      </c>
      <c r="B630" s="487" t="s">
        <v>928</v>
      </c>
      <c r="C630" s="56" t="s">
        <v>40</v>
      </c>
      <c r="D630" s="195" t="s">
        <v>699</v>
      </c>
      <c r="E630" s="56" t="s">
        <v>699</v>
      </c>
      <c r="F630" s="195" t="s">
        <v>675</v>
      </c>
      <c r="G630" s="56">
        <v>2</v>
      </c>
      <c r="H630" s="57">
        <v>1729.5</v>
      </c>
      <c r="I630" s="56">
        <v>1586.9</v>
      </c>
      <c r="J630" s="56">
        <v>879.1</v>
      </c>
      <c r="K630" s="468">
        <v>82</v>
      </c>
      <c r="L630" s="488" t="s">
        <v>93</v>
      </c>
      <c r="M630" s="111">
        <v>523053</v>
      </c>
      <c r="N630" s="111">
        <v>0</v>
      </c>
      <c r="O630" s="51">
        <v>237476.97999999998</v>
      </c>
      <c r="P630" s="111">
        <v>0</v>
      </c>
      <c r="Q630" s="111">
        <v>285576.02</v>
      </c>
      <c r="R630" s="111">
        <v>0</v>
      </c>
      <c r="S630" s="111">
        <v>302.43018213356464</v>
      </c>
      <c r="T630" s="51">
        <v>302.43</v>
      </c>
      <c r="U630" s="181">
        <v>44196</v>
      </c>
    </row>
    <row r="631" spans="1:21" x14ac:dyDescent="0.2">
      <c r="A631" s="466" t="s">
        <v>755</v>
      </c>
      <c r="B631" s="487" t="s">
        <v>928</v>
      </c>
      <c r="C631" s="56" t="s">
        <v>40</v>
      </c>
      <c r="D631" s="195" t="s">
        <v>699</v>
      </c>
      <c r="E631" s="56" t="s">
        <v>699</v>
      </c>
      <c r="F631" s="195" t="s">
        <v>675</v>
      </c>
      <c r="G631" s="56">
        <v>2</v>
      </c>
      <c r="H631" s="57">
        <v>1729.5</v>
      </c>
      <c r="I631" s="56">
        <v>1586.9</v>
      </c>
      <c r="J631" s="56">
        <v>879.1</v>
      </c>
      <c r="K631" s="468">
        <v>82</v>
      </c>
      <c r="L631" s="488" t="s">
        <v>49</v>
      </c>
      <c r="M631" s="111">
        <v>9517268</v>
      </c>
      <c r="N631" s="111">
        <v>0</v>
      </c>
      <c r="O631" s="51">
        <v>4321038.41</v>
      </c>
      <c r="P631" s="111">
        <v>0</v>
      </c>
      <c r="Q631" s="111">
        <v>5196229.59</v>
      </c>
      <c r="R631" s="111">
        <v>0</v>
      </c>
      <c r="S631" s="51">
        <v>10826.149471049937</v>
      </c>
      <c r="T631" s="51">
        <v>10826.15</v>
      </c>
      <c r="U631" s="181">
        <v>44196</v>
      </c>
    </row>
    <row r="632" spans="1:21" x14ac:dyDescent="0.2">
      <c r="A632" s="466" t="s">
        <v>755</v>
      </c>
      <c r="B632" s="487" t="s">
        <v>928</v>
      </c>
      <c r="C632" s="56" t="s">
        <v>40</v>
      </c>
      <c r="D632" s="195" t="s">
        <v>699</v>
      </c>
      <c r="E632" s="56" t="s">
        <v>699</v>
      </c>
      <c r="F632" s="195" t="s">
        <v>675</v>
      </c>
      <c r="G632" s="56">
        <v>2</v>
      </c>
      <c r="H632" s="467">
        <v>1729.5</v>
      </c>
      <c r="I632" s="56">
        <v>1586.9</v>
      </c>
      <c r="J632" s="56">
        <v>879.1</v>
      </c>
      <c r="K632" s="468">
        <v>82</v>
      </c>
      <c r="L632" s="488" t="s">
        <v>94</v>
      </c>
      <c r="M632" s="111">
        <v>307678</v>
      </c>
      <c r="N632" s="111">
        <v>0</v>
      </c>
      <c r="O632" s="51">
        <v>139692.24</v>
      </c>
      <c r="P632" s="111">
        <v>0</v>
      </c>
      <c r="Q632" s="111">
        <v>167985.76</v>
      </c>
      <c r="R632" s="111">
        <v>0</v>
      </c>
      <c r="S632" s="111">
        <v>177.89997108991037</v>
      </c>
      <c r="T632" s="51">
        <v>177.9</v>
      </c>
      <c r="U632" s="181">
        <v>44196</v>
      </c>
    </row>
    <row r="633" spans="1:21" x14ac:dyDescent="0.2">
      <c r="A633" s="466" t="s">
        <v>755</v>
      </c>
      <c r="B633" s="487" t="s">
        <v>928</v>
      </c>
      <c r="C633" s="56" t="s">
        <v>40</v>
      </c>
      <c r="D633" s="195" t="s">
        <v>699</v>
      </c>
      <c r="E633" s="56" t="s">
        <v>699</v>
      </c>
      <c r="F633" s="195" t="s">
        <v>675</v>
      </c>
      <c r="G633" s="56">
        <v>2</v>
      </c>
      <c r="H633" s="467">
        <v>1729.5</v>
      </c>
      <c r="I633" s="56">
        <v>1586.9</v>
      </c>
      <c r="J633" s="56">
        <v>879.1</v>
      </c>
      <c r="K633" s="468">
        <v>82</v>
      </c>
      <c r="L633" s="488" t="s">
        <v>37</v>
      </c>
      <c r="M633" s="111">
        <v>307678</v>
      </c>
      <c r="N633" s="111">
        <v>0</v>
      </c>
      <c r="O633" s="51">
        <v>139692.24</v>
      </c>
      <c r="P633" s="111">
        <v>0</v>
      </c>
      <c r="Q633" s="111">
        <v>167985.76</v>
      </c>
      <c r="R633" s="111">
        <v>0</v>
      </c>
      <c r="S633" s="111">
        <v>177.89997108991037</v>
      </c>
      <c r="T633" s="51">
        <v>177.9</v>
      </c>
      <c r="U633" s="181">
        <v>44196</v>
      </c>
    </row>
    <row r="634" spans="1:21" ht="25.5" x14ac:dyDescent="0.2">
      <c r="A634" s="466" t="s">
        <v>755</v>
      </c>
      <c r="B634" s="487" t="s">
        <v>928</v>
      </c>
      <c r="C634" s="56" t="s">
        <v>40</v>
      </c>
      <c r="D634" s="195" t="s">
        <v>699</v>
      </c>
      <c r="E634" s="56" t="s">
        <v>699</v>
      </c>
      <c r="F634" s="195" t="s">
        <v>675</v>
      </c>
      <c r="G634" s="56">
        <v>2</v>
      </c>
      <c r="H634" s="467">
        <v>1729.5</v>
      </c>
      <c r="I634" s="56">
        <v>1586.9</v>
      </c>
      <c r="J634" s="56">
        <v>879.1</v>
      </c>
      <c r="K634" s="468">
        <v>82</v>
      </c>
      <c r="L634" s="488" t="s">
        <v>96</v>
      </c>
      <c r="M634" s="111">
        <v>410237</v>
      </c>
      <c r="N634" s="111">
        <v>0</v>
      </c>
      <c r="O634" s="51">
        <v>186256.16</v>
      </c>
      <c r="P634" s="111">
        <v>0</v>
      </c>
      <c r="Q634" s="111">
        <v>223980.84</v>
      </c>
      <c r="R634" s="111">
        <v>0</v>
      </c>
      <c r="S634" s="111">
        <v>237.19976871928304</v>
      </c>
      <c r="T634" s="51">
        <v>237.2</v>
      </c>
      <c r="U634" s="181">
        <v>44196</v>
      </c>
    </row>
    <row r="635" spans="1:21" x14ac:dyDescent="0.2">
      <c r="A635" s="466" t="s">
        <v>755</v>
      </c>
      <c r="B635" s="487" t="s">
        <v>928</v>
      </c>
      <c r="C635" s="56" t="s">
        <v>40</v>
      </c>
      <c r="D635" s="195" t="s">
        <v>699</v>
      </c>
      <c r="E635" s="56" t="s">
        <v>699</v>
      </c>
      <c r="F635" s="195" t="s">
        <v>675</v>
      </c>
      <c r="G635" s="56">
        <v>2</v>
      </c>
      <c r="H635" s="57">
        <v>1729.5</v>
      </c>
      <c r="I635" s="56">
        <v>1586.9</v>
      </c>
      <c r="J635" s="56">
        <v>879.1</v>
      </c>
      <c r="K635" s="468">
        <v>82</v>
      </c>
      <c r="L635" s="488" t="s">
        <v>95</v>
      </c>
      <c r="M635" s="111">
        <v>1990741</v>
      </c>
      <c r="N635" s="111">
        <v>0</v>
      </c>
      <c r="O635" s="51">
        <v>903837.98</v>
      </c>
      <c r="P635" s="111">
        <v>0</v>
      </c>
      <c r="Q635" s="111">
        <v>1086903.02</v>
      </c>
      <c r="R635" s="111">
        <v>0</v>
      </c>
      <c r="S635" s="111">
        <v>1151.0500144550449</v>
      </c>
      <c r="T635" s="51">
        <v>1151.05</v>
      </c>
      <c r="U635" s="181">
        <v>44196</v>
      </c>
    </row>
    <row r="636" spans="1:21" x14ac:dyDescent="0.2">
      <c r="A636" s="466" t="s">
        <v>755</v>
      </c>
      <c r="B636" s="487" t="s">
        <v>928</v>
      </c>
      <c r="C636" s="56" t="s">
        <v>40</v>
      </c>
      <c r="D636" s="195" t="s">
        <v>699</v>
      </c>
      <c r="E636" s="56" t="s">
        <v>699</v>
      </c>
      <c r="F636" s="195" t="s">
        <v>675</v>
      </c>
      <c r="G636" s="56">
        <v>2</v>
      </c>
      <c r="H636" s="467">
        <v>1729.5</v>
      </c>
      <c r="I636" s="56">
        <v>1586.9</v>
      </c>
      <c r="J636" s="56">
        <v>879.1</v>
      </c>
      <c r="K636" s="468">
        <v>82</v>
      </c>
      <c r="L636" s="488" t="s">
        <v>462</v>
      </c>
      <c r="M636" s="111">
        <v>307678</v>
      </c>
      <c r="N636" s="111">
        <v>0</v>
      </c>
      <c r="O636" s="51">
        <v>139692.24</v>
      </c>
      <c r="P636" s="111">
        <v>0</v>
      </c>
      <c r="Q636" s="111">
        <v>167985.76</v>
      </c>
      <c r="R636" s="111">
        <v>0</v>
      </c>
      <c r="S636" s="111">
        <v>177.89997108991037</v>
      </c>
      <c r="T636" s="51">
        <v>177.9</v>
      </c>
      <c r="U636" s="181">
        <v>44196</v>
      </c>
    </row>
    <row r="637" spans="1:21" x14ac:dyDescent="0.2">
      <c r="A637" s="466" t="s">
        <v>755</v>
      </c>
      <c r="B637" s="487" t="s">
        <v>928</v>
      </c>
      <c r="C637" s="56" t="s">
        <v>40</v>
      </c>
      <c r="D637" s="56" t="s">
        <v>699</v>
      </c>
      <c r="E637" s="56" t="s">
        <v>699</v>
      </c>
      <c r="F637" s="195" t="s">
        <v>675</v>
      </c>
      <c r="G637" s="56">
        <v>2</v>
      </c>
      <c r="H637" s="57">
        <v>1729.5</v>
      </c>
      <c r="I637" s="56">
        <v>1586.9</v>
      </c>
      <c r="J637" s="56">
        <v>879.1</v>
      </c>
      <c r="K637" s="468">
        <v>82</v>
      </c>
      <c r="L637" s="488" t="s">
        <v>36</v>
      </c>
      <c r="M637" s="111">
        <v>9167993</v>
      </c>
      <c r="N637" s="111">
        <v>0</v>
      </c>
      <c r="O637" s="51">
        <v>4162460.26</v>
      </c>
      <c r="P637" s="111">
        <v>0</v>
      </c>
      <c r="Q637" s="111">
        <v>5005532.74</v>
      </c>
      <c r="R637" s="111">
        <v>0</v>
      </c>
      <c r="S637" s="111">
        <v>5300.9499855449549</v>
      </c>
      <c r="T637" s="51">
        <v>5300.95</v>
      </c>
      <c r="U637" s="181">
        <v>44196</v>
      </c>
    </row>
    <row r="638" spans="1:21" x14ac:dyDescent="0.2">
      <c r="A638" s="466" t="s">
        <v>755</v>
      </c>
      <c r="B638" s="487" t="s">
        <v>928</v>
      </c>
      <c r="C638" s="56" t="s">
        <v>40</v>
      </c>
      <c r="D638" s="56" t="s">
        <v>699</v>
      </c>
      <c r="E638" s="56" t="s">
        <v>699</v>
      </c>
      <c r="F638" s="195" t="s">
        <v>675</v>
      </c>
      <c r="G638" s="56">
        <v>2</v>
      </c>
      <c r="H638" s="57">
        <v>1729.5</v>
      </c>
      <c r="I638" s="56">
        <v>1586.9</v>
      </c>
      <c r="J638" s="56">
        <v>879.1</v>
      </c>
      <c r="K638" s="468">
        <v>82</v>
      </c>
      <c r="L638" s="488" t="s">
        <v>34</v>
      </c>
      <c r="M638" s="111">
        <v>1151224</v>
      </c>
      <c r="N638" s="111">
        <v>0</v>
      </c>
      <c r="O638" s="51">
        <v>522679.74</v>
      </c>
      <c r="P638" s="111">
        <v>0</v>
      </c>
      <c r="Q638" s="111">
        <v>628544.26</v>
      </c>
      <c r="R638" s="111">
        <v>0</v>
      </c>
      <c r="S638" s="111">
        <v>665.63978028331883</v>
      </c>
      <c r="T638" s="51">
        <v>665.64</v>
      </c>
      <c r="U638" s="181">
        <v>44196</v>
      </c>
    </row>
    <row r="639" spans="1:21" x14ac:dyDescent="0.2">
      <c r="A639" s="466" t="s">
        <v>755</v>
      </c>
      <c r="B639" s="487" t="s">
        <v>928</v>
      </c>
      <c r="C639" s="56" t="s">
        <v>40</v>
      </c>
      <c r="D639" s="56" t="s">
        <v>699</v>
      </c>
      <c r="E639" s="56" t="s">
        <v>699</v>
      </c>
      <c r="F639" s="195" t="s">
        <v>675</v>
      </c>
      <c r="G639" s="56">
        <v>2</v>
      </c>
      <c r="H639" s="57">
        <v>1729.5</v>
      </c>
      <c r="I639" s="56">
        <v>1586.9</v>
      </c>
      <c r="J639" s="56">
        <v>879.1</v>
      </c>
      <c r="K639" s="468">
        <v>82</v>
      </c>
      <c r="L639" s="488" t="s">
        <v>41</v>
      </c>
      <c r="M639" s="111">
        <v>823830</v>
      </c>
      <c r="N639" s="111">
        <v>0</v>
      </c>
      <c r="O639" s="51">
        <v>374036.02</v>
      </c>
      <c r="P639" s="111">
        <v>0</v>
      </c>
      <c r="Q639" s="111">
        <v>449793.98</v>
      </c>
      <c r="R639" s="111">
        <v>0</v>
      </c>
      <c r="S639" s="111">
        <v>476.33998265394621</v>
      </c>
      <c r="T639" s="51">
        <v>476.34</v>
      </c>
      <c r="U639" s="181">
        <v>44196</v>
      </c>
    </row>
    <row r="640" spans="1:21" x14ac:dyDescent="0.2">
      <c r="A640" s="466" t="s">
        <v>755</v>
      </c>
      <c r="B640" s="487" t="s">
        <v>928</v>
      </c>
      <c r="C640" s="56" t="s">
        <v>40</v>
      </c>
      <c r="D640" s="56" t="s">
        <v>699</v>
      </c>
      <c r="E640" s="56" t="s">
        <v>699</v>
      </c>
      <c r="F640" s="195" t="s">
        <v>675</v>
      </c>
      <c r="G640" s="56">
        <v>2</v>
      </c>
      <c r="H640" s="57">
        <v>1729.5</v>
      </c>
      <c r="I640" s="56">
        <v>1586.9</v>
      </c>
      <c r="J640" s="56">
        <v>879.1</v>
      </c>
      <c r="K640" s="468">
        <v>82</v>
      </c>
      <c r="L640" s="488" t="s">
        <v>48</v>
      </c>
      <c r="M640" s="111">
        <v>5030337</v>
      </c>
      <c r="N640" s="111">
        <v>0</v>
      </c>
      <c r="O640" s="51">
        <v>2283878.04</v>
      </c>
      <c r="P640" s="111">
        <v>0</v>
      </c>
      <c r="Q640" s="111">
        <v>2746458.96</v>
      </c>
      <c r="R640" s="111">
        <v>0</v>
      </c>
      <c r="S640" s="111">
        <v>2908.5498699045966</v>
      </c>
      <c r="T640" s="51">
        <v>2908.55</v>
      </c>
      <c r="U640" s="181">
        <v>44196</v>
      </c>
    </row>
    <row r="641" spans="1:21" x14ac:dyDescent="0.2">
      <c r="A641" s="466"/>
      <c r="B641" s="470" t="s">
        <v>31</v>
      </c>
      <c r="C641" s="413" t="s">
        <v>18</v>
      </c>
      <c r="D641" s="413" t="s">
        <v>18</v>
      </c>
      <c r="E641" s="413" t="s">
        <v>18</v>
      </c>
      <c r="F641" s="413" t="s">
        <v>18</v>
      </c>
      <c r="G641" s="413" t="s">
        <v>18</v>
      </c>
      <c r="H641" s="471">
        <f>H640</f>
        <v>1729.5</v>
      </c>
      <c r="I641" s="471">
        <f>I640</f>
        <v>1586.9</v>
      </c>
      <c r="J641" s="471">
        <f>J640</f>
        <v>879.1</v>
      </c>
      <c r="K641" s="472">
        <f>K640</f>
        <v>82</v>
      </c>
      <c r="L641" s="413" t="s">
        <v>18</v>
      </c>
      <c r="M641" s="473">
        <v>30558191</v>
      </c>
      <c r="N641" s="473">
        <v>0</v>
      </c>
      <c r="O641" s="473">
        <v>13874056.810000002</v>
      </c>
      <c r="P641" s="473">
        <v>0</v>
      </c>
      <c r="Q641" s="473">
        <v>16684134.189999998</v>
      </c>
      <c r="R641" s="473">
        <v>0</v>
      </c>
      <c r="S641" s="474" t="s">
        <v>18</v>
      </c>
      <c r="T641" s="474" t="s">
        <v>18</v>
      </c>
      <c r="U641" s="543" t="s">
        <v>18</v>
      </c>
    </row>
    <row r="642" spans="1:21" x14ac:dyDescent="0.2">
      <c r="A642" s="466" t="s">
        <v>750</v>
      </c>
      <c r="B642" s="487" t="s">
        <v>929</v>
      </c>
      <c r="C642" s="56" t="s">
        <v>40</v>
      </c>
      <c r="D642" s="195" t="s">
        <v>688</v>
      </c>
      <c r="E642" s="56" t="s">
        <v>688</v>
      </c>
      <c r="F642" s="195" t="s">
        <v>700</v>
      </c>
      <c r="G642" s="56">
        <v>3</v>
      </c>
      <c r="H642" s="467">
        <v>2094</v>
      </c>
      <c r="I642" s="56">
        <v>1962.1</v>
      </c>
      <c r="J642" s="56"/>
      <c r="K642" s="468">
        <v>108</v>
      </c>
      <c r="L642" s="488" t="s">
        <v>462</v>
      </c>
      <c r="M642" s="111">
        <v>118290</v>
      </c>
      <c r="N642" s="111">
        <v>0</v>
      </c>
      <c r="O642" s="51">
        <v>53706.13</v>
      </c>
      <c r="P642" s="111">
        <v>0</v>
      </c>
      <c r="Q642" s="111">
        <v>64583.87</v>
      </c>
      <c r="R642" s="111">
        <v>0</v>
      </c>
      <c r="S642" s="111">
        <v>56.48997134670487</v>
      </c>
      <c r="T642" s="51">
        <v>56.49</v>
      </c>
      <c r="U642" s="181">
        <v>44196</v>
      </c>
    </row>
    <row r="643" spans="1:21" ht="13.5" thickBot="1" x14ac:dyDescent="0.25">
      <c r="A643" s="496" t="s">
        <v>750</v>
      </c>
      <c r="B643" s="497" t="s">
        <v>929</v>
      </c>
      <c r="C643" s="182" t="s">
        <v>40</v>
      </c>
      <c r="D643" s="188" t="s">
        <v>688</v>
      </c>
      <c r="E643" s="182" t="s">
        <v>688</v>
      </c>
      <c r="F643" s="188" t="s">
        <v>700</v>
      </c>
      <c r="G643" s="182">
        <v>3</v>
      </c>
      <c r="H643" s="507">
        <v>2094</v>
      </c>
      <c r="I643" s="182">
        <v>1962.1</v>
      </c>
      <c r="J643" s="182"/>
      <c r="K643" s="498">
        <v>108</v>
      </c>
      <c r="L643" s="499" t="s">
        <v>87</v>
      </c>
      <c r="M643" s="113">
        <v>155731</v>
      </c>
      <c r="N643" s="113">
        <v>0</v>
      </c>
      <c r="O643" s="151">
        <v>70705.13</v>
      </c>
      <c r="P643" s="113">
        <v>0</v>
      </c>
      <c r="Q643" s="113">
        <v>85025.87</v>
      </c>
      <c r="R643" s="113">
        <v>0</v>
      </c>
      <c r="S643" s="113">
        <v>74.370105062082146</v>
      </c>
      <c r="T643" s="151">
        <v>74.37</v>
      </c>
      <c r="U643" s="420">
        <v>44196</v>
      </c>
    </row>
    <row r="644" spans="1:21" ht="13.5" thickBot="1" x14ac:dyDescent="0.25">
      <c r="A644" s="500"/>
      <c r="B644" s="501" t="s">
        <v>31</v>
      </c>
      <c r="C644" s="132" t="s">
        <v>18</v>
      </c>
      <c r="D644" s="132" t="s">
        <v>18</v>
      </c>
      <c r="E644" s="132" t="s">
        <v>18</v>
      </c>
      <c r="F644" s="132" t="s">
        <v>18</v>
      </c>
      <c r="G644" s="132" t="s">
        <v>18</v>
      </c>
      <c r="H644" s="502">
        <f>H643</f>
        <v>2094</v>
      </c>
      <c r="I644" s="502">
        <f>I643</f>
        <v>1962.1</v>
      </c>
      <c r="J644" s="502">
        <f>J643</f>
        <v>0</v>
      </c>
      <c r="K644" s="503">
        <f>K643</f>
        <v>108</v>
      </c>
      <c r="L644" s="132" t="s">
        <v>18</v>
      </c>
      <c r="M644" s="133">
        <v>274021</v>
      </c>
      <c r="N644" s="133">
        <v>0</v>
      </c>
      <c r="O644" s="133">
        <v>124411.26000000001</v>
      </c>
      <c r="P644" s="133">
        <v>0</v>
      </c>
      <c r="Q644" s="133">
        <v>149609.74</v>
      </c>
      <c r="R644" s="133">
        <v>0</v>
      </c>
      <c r="S644" s="133" t="s">
        <v>18</v>
      </c>
      <c r="T644" s="133" t="s">
        <v>18</v>
      </c>
      <c r="U644" s="504" t="s">
        <v>18</v>
      </c>
    </row>
    <row r="645" spans="1:21" ht="25.5" x14ac:dyDescent="0.2">
      <c r="A645" s="463" t="s">
        <v>741</v>
      </c>
      <c r="B645" s="485" t="s">
        <v>930</v>
      </c>
      <c r="C645" s="160" t="s">
        <v>40</v>
      </c>
      <c r="D645" s="187" t="s">
        <v>676</v>
      </c>
      <c r="E645" s="160" t="s">
        <v>676</v>
      </c>
      <c r="F645" s="187" t="s">
        <v>683</v>
      </c>
      <c r="G645" s="160">
        <v>4</v>
      </c>
      <c r="H645" s="464">
        <v>2194.6999999999998</v>
      </c>
      <c r="I645" s="160">
        <v>2025.7</v>
      </c>
      <c r="J645" s="160">
        <v>678</v>
      </c>
      <c r="K645" s="465">
        <v>144</v>
      </c>
      <c r="L645" s="486" t="s">
        <v>87</v>
      </c>
      <c r="M645" s="111">
        <v>94438</v>
      </c>
      <c r="N645" s="111">
        <v>0</v>
      </c>
      <c r="O645" s="111">
        <v>42876.82</v>
      </c>
      <c r="P645" s="111">
        <v>0</v>
      </c>
      <c r="Q645" s="111">
        <v>51561.18</v>
      </c>
      <c r="R645" s="111">
        <v>0</v>
      </c>
      <c r="S645" s="111">
        <v>43.030026882945279</v>
      </c>
      <c r="T645" s="111">
        <v>43.03</v>
      </c>
      <c r="U645" s="181">
        <v>44196</v>
      </c>
    </row>
    <row r="646" spans="1:21" ht="25.5" x14ac:dyDescent="0.2">
      <c r="A646" s="466" t="s">
        <v>741</v>
      </c>
      <c r="B646" s="487" t="s">
        <v>930</v>
      </c>
      <c r="C646" s="56" t="s">
        <v>40</v>
      </c>
      <c r="D646" s="195" t="s">
        <v>676</v>
      </c>
      <c r="E646" s="56" t="s">
        <v>676</v>
      </c>
      <c r="F646" s="195" t="s">
        <v>683</v>
      </c>
      <c r="G646" s="56">
        <v>4</v>
      </c>
      <c r="H646" s="57">
        <v>2194.6999999999998</v>
      </c>
      <c r="I646" s="56">
        <v>2025.7</v>
      </c>
      <c r="J646" s="56">
        <v>678</v>
      </c>
      <c r="K646" s="468">
        <v>144</v>
      </c>
      <c r="L646" s="488" t="s">
        <v>36</v>
      </c>
      <c r="M646" s="111">
        <v>3742666</v>
      </c>
      <c r="N646" s="111">
        <v>0</v>
      </c>
      <c r="O646" s="51">
        <v>1699248.52</v>
      </c>
      <c r="P646" s="111">
        <v>0</v>
      </c>
      <c r="Q646" s="111">
        <v>2043417.48</v>
      </c>
      <c r="R646" s="111">
        <v>0</v>
      </c>
      <c r="S646" s="111">
        <v>1705.3200893060557</v>
      </c>
      <c r="T646" s="51">
        <v>1705.32</v>
      </c>
      <c r="U646" s="181">
        <v>44196</v>
      </c>
    </row>
    <row r="647" spans="1:21" ht="25.5" x14ac:dyDescent="0.2">
      <c r="A647" s="466" t="s">
        <v>741</v>
      </c>
      <c r="B647" s="487" t="s">
        <v>930</v>
      </c>
      <c r="C647" s="56" t="s">
        <v>40</v>
      </c>
      <c r="D647" s="195" t="s">
        <v>676</v>
      </c>
      <c r="E647" s="56" t="s">
        <v>676</v>
      </c>
      <c r="F647" s="195" t="s">
        <v>683</v>
      </c>
      <c r="G647" s="56">
        <v>4</v>
      </c>
      <c r="H647" s="467">
        <v>2194.6999999999998</v>
      </c>
      <c r="I647" s="56">
        <v>2025.7</v>
      </c>
      <c r="J647" s="56">
        <v>678</v>
      </c>
      <c r="K647" s="468">
        <v>144</v>
      </c>
      <c r="L647" s="488" t="s">
        <v>462</v>
      </c>
      <c r="M647" s="111">
        <v>71723</v>
      </c>
      <c r="N647" s="111">
        <v>0</v>
      </c>
      <c r="O647" s="51">
        <v>32563.739999999998</v>
      </c>
      <c r="P647" s="111">
        <v>0</v>
      </c>
      <c r="Q647" s="111">
        <v>39159.26</v>
      </c>
      <c r="R647" s="111">
        <v>0</v>
      </c>
      <c r="S647" s="111">
        <v>32.680092951200621</v>
      </c>
      <c r="T647" s="51">
        <v>32.68</v>
      </c>
      <c r="U647" s="181">
        <v>44196</v>
      </c>
    </row>
    <row r="648" spans="1:21" ht="25.5" x14ac:dyDescent="0.2">
      <c r="A648" s="466" t="s">
        <v>741</v>
      </c>
      <c r="B648" s="487" t="s">
        <v>930</v>
      </c>
      <c r="C648" s="56" t="s">
        <v>40</v>
      </c>
      <c r="D648" s="195" t="s">
        <v>676</v>
      </c>
      <c r="E648" s="56" t="s">
        <v>676</v>
      </c>
      <c r="F648" s="195" t="s">
        <v>683</v>
      </c>
      <c r="G648" s="56">
        <v>4</v>
      </c>
      <c r="H648" s="57">
        <v>2194.6999999999998</v>
      </c>
      <c r="I648" s="56">
        <v>2025.7</v>
      </c>
      <c r="J648" s="56">
        <v>678</v>
      </c>
      <c r="K648" s="468">
        <v>144</v>
      </c>
      <c r="L648" s="488" t="s">
        <v>48</v>
      </c>
      <c r="M648" s="111">
        <v>1056814</v>
      </c>
      <c r="N648" s="111">
        <v>0</v>
      </c>
      <c r="O648" s="51">
        <v>479815.62</v>
      </c>
      <c r="P648" s="111">
        <v>0</v>
      </c>
      <c r="Q648" s="111">
        <v>576998.38</v>
      </c>
      <c r="R648" s="111">
        <v>0</v>
      </c>
      <c r="S648" s="111">
        <v>481.53004966510235</v>
      </c>
      <c r="T648" s="51">
        <v>481.53</v>
      </c>
      <c r="U648" s="181">
        <v>44196</v>
      </c>
    </row>
    <row r="649" spans="1:21" x14ac:dyDescent="0.2">
      <c r="A649" s="466"/>
      <c r="B649" s="470" t="s">
        <v>31</v>
      </c>
      <c r="C649" s="413" t="s">
        <v>18</v>
      </c>
      <c r="D649" s="413" t="s">
        <v>18</v>
      </c>
      <c r="E649" s="413" t="s">
        <v>18</v>
      </c>
      <c r="F649" s="413" t="s">
        <v>18</v>
      </c>
      <c r="G649" s="413" t="s">
        <v>18</v>
      </c>
      <c r="H649" s="471">
        <f>H648</f>
        <v>2194.6999999999998</v>
      </c>
      <c r="I649" s="471">
        <f>I648</f>
        <v>2025.7</v>
      </c>
      <c r="J649" s="471">
        <f>J648</f>
        <v>678</v>
      </c>
      <c r="K649" s="472">
        <f>K648</f>
        <v>144</v>
      </c>
      <c r="L649" s="413" t="s">
        <v>18</v>
      </c>
      <c r="M649" s="473">
        <v>4965641</v>
      </c>
      <c r="N649" s="473">
        <v>0</v>
      </c>
      <c r="O649" s="473">
        <v>2254504.7000000002</v>
      </c>
      <c r="P649" s="473">
        <v>0</v>
      </c>
      <c r="Q649" s="473">
        <v>2711136.3</v>
      </c>
      <c r="R649" s="473">
        <v>0</v>
      </c>
      <c r="S649" s="474" t="s">
        <v>18</v>
      </c>
      <c r="T649" s="474" t="s">
        <v>18</v>
      </c>
      <c r="U649" s="543" t="s">
        <v>18</v>
      </c>
    </row>
    <row r="650" spans="1:21" ht="25.5" x14ac:dyDescent="0.2">
      <c r="A650" s="466" t="s">
        <v>756</v>
      </c>
      <c r="B650" s="487" t="s">
        <v>931</v>
      </c>
      <c r="C650" s="56" t="s">
        <v>40</v>
      </c>
      <c r="D650" s="195" t="s">
        <v>676</v>
      </c>
      <c r="E650" s="56" t="s">
        <v>676</v>
      </c>
      <c r="F650" s="195" t="s">
        <v>683</v>
      </c>
      <c r="G650" s="56">
        <v>4</v>
      </c>
      <c r="H650" s="467">
        <v>2195</v>
      </c>
      <c r="I650" s="56" t="s">
        <v>701</v>
      </c>
      <c r="J650" s="56">
        <v>671</v>
      </c>
      <c r="K650" s="468">
        <v>144</v>
      </c>
      <c r="L650" s="488" t="s">
        <v>87</v>
      </c>
      <c r="M650" s="111">
        <v>94451</v>
      </c>
      <c r="N650" s="111">
        <v>0</v>
      </c>
      <c r="O650" s="51">
        <v>42882.73</v>
      </c>
      <c r="P650" s="111">
        <v>0</v>
      </c>
      <c r="Q650" s="111">
        <v>51568.27</v>
      </c>
      <c r="R650" s="111">
        <v>0</v>
      </c>
      <c r="S650" s="111">
        <v>43.03006833712984</v>
      </c>
      <c r="T650" s="51">
        <v>43.03</v>
      </c>
      <c r="U650" s="181">
        <v>44196</v>
      </c>
    </row>
    <row r="651" spans="1:21" ht="25.5" x14ac:dyDescent="0.2">
      <c r="A651" s="466" t="s">
        <v>756</v>
      </c>
      <c r="B651" s="487" t="s">
        <v>931</v>
      </c>
      <c r="C651" s="56" t="s">
        <v>40</v>
      </c>
      <c r="D651" s="195" t="s">
        <v>676</v>
      </c>
      <c r="E651" s="56" t="s">
        <v>676</v>
      </c>
      <c r="F651" s="195" t="s">
        <v>683</v>
      </c>
      <c r="G651" s="56">
        <v>4</v>
      </c>
      <c r="H651" s="467">
        <v>2195</v>
      </c>
      <c r="I651" s="56" t="s">
        <v>701</v>
      </c>
      <c r="J651" s="56">
        <v>671</v>
      </c>
      <c r="K651" s="468">
        <v>144</v>
      </c>
      <c r="L651" s="488" t="s">
        <v>462</v>
      </c>
      <c r="M651" s="111">
        <v>71733</v>
      </c>
      <c r="N651" s="111">
        <v>0</v>
      </c>
      <c r="O651" s="51">
        <v>32568.28</v>
      </c>
      <c r="P651" s="111">
        <v>0</v>
      </c>
      <c r="Q651" s="111">
        <v>39164.720000000001</v>
      </c>
      <c r="R651" s="111">
        <v>0</v>
      </c>
      <c r="S651" s="111">
        <v>32.68018223234624</v>
      </c>
      <c r="T651" s="51">
        <v>32.68</v>
      </c>
      <c r="U651" s="181">
        <v>44196</v>
      </c>
    </row>
    <row r="652" spans="1:21" ht="25.5" x14ac:dyDescent="0.2">
      <c r="A652" s="466" t="s">
        <v>756</v>
      </c>
      <c r="B652" s="487" t="s">
        <v>931</v>
      </c>
      <c r="C652" s="56" t="s">
        <v>40</v>
      </c>
      <c r="D652" s="56" t="s">
        <v>676</v>
      </c>
      <c r="E652" s="56" t="s">
        <v>676</v>
      </c>
      <c r="F652" s="195" t="s">
        <v>683</v>
      </c>
      <c r="G652" s="56">
        <v>4</v>
      </c>
      <c r="H652" s="57">
        <v>2195</v>
      </c>
      <c r="I652" s="56" t="s">
        <v>701</v>
      </c>
      <c r="J652" s="56">
        <v>671</v>
      </c>
      <c r="K652" s="468">
        <v>144</v>
      </c>
      <c r="L652" s="488" t="s">
        <v>36</v>
      </c>
      <c r="M652" s="111">
        <v>3743177</v>
      </c>
      <c r="N652" s="111">
        <v>0</v>
      </c>
      <c r="O652" s="51">
        <v>1699480.52</v>
      </c>
      <c r="P652" s="111">
        <v>0</v>
      </c>
      <c r="Q652" s="111">
        <v>2043696.48</v>
      </c>
      <c r="R652" s="111">
        <v>0</v>
      </c>
      <c r="S652" s="111">
        <v>1705.3198177676538</v>
      </c>
      <c r="T652" s="51">
        <v>1705.32</v>
      </c>
      <c r="U652" s="181">
        <v>44196</v>
      </c>
    </row>
    <row r="653" spans="1:21" ht="26.25" thickBot="1" x14ac:dyDescent="0.25">
      <c r="A653" s="496" t="s">
        <v>756</v>
      </c>
      <c r="B653" s="497" t="s">
        <v>931</v>
      </c>
      <c r="C653" s="182" t="s">
        <v>40</v>
      </c>
      <c r="D653" s="182" t="s">
        <v>676</v>
      </c>
      <c r="E653" s="182" t="s">
        <v>676</v>
      </c>
      <c r="F653" s="188" t="s">
        <v>683</v>
      </c>
      <c r="G653" s="182">
        <v>4</v>
      </c>
      <c r="H653" s="183">
        <v>2195</v>
      </c>
      <c r="I653" s="182" t="s">
        <v>701</v>
      </c>
      <c r="J653" s="182">
        <v>671</v>
      </c>
      <c r="K653" s="498">
        <v>144</v>
      </c>
      <c r="L653" s="499" t="s">
        <v>48</v>
      </c>
      <c r="M653" s="113">
        <v>1056958</v>
      </c>
      <c r="N653" s="113">
        <v>0</v>
      </c>
      <c r="O653" s="151">
        <v>479881</v>
      </c>
      <c r="P653" s="113">
        <v>0</v>
      </c>
      <c r="Q653" s="113">
        <v>577077</v>
      </c>
      <c r="R653" s="113">
        <v>0</v>
      </c>
      <c r="S653" s="113">
        <v>481.52984054669702</v>
      </c>
      <c r="T653" s="151">
        <v>481.53</v>
      </c>
      <c r="U653" s="420">
        <v>44196</v>
      </c>
    </row>
    <row r="654" spans="1:21" ht="13.5" thickBot="1" x14ac:dyDescent="0.25">
      <c r="A654" s="500"/>
      <c r="B654" s="501" t="s">
        <v>31</v>
      </c>
      <c r="C654" s="132" t="s">
        <v>18</v>
      </c>
      <c r="D654" s="132" t="s">
        <v>18</v>
      </c>
      <c r="E654" s="132" t="s">
        <v>18</v>
      </c>
      <c r="F654" s="132" t="s">
        <v>18</v>
      </c>
      <c r="G654" s="132" t="s">
        <v>18</v>
      </c>
      <c r="H654" s="502">
        <f>H653</f>
        <v>2195</v>
      </c>
      <c r="I654" s="502" t="str">
        <f>I653</f>
        <v>2032</v>
      </c>
      <c r="J654" s="502">
        <f>J653</f>
        <v>671</v>
      </c>
      <c r="K654" s="503">
        <f>K653</f>
        <v>144</v>
      </c>
      <c r="L654" s="132" t="s">
        <v>18</v>
      </c>
      <c r="M654" s="133">
        <v>4966319</v>
      </c>
      <c r="N654" s="133">
        <v>0</v>
      </c>
      <c r="O654" s="133">
        <v>2254812.5300000003</v>
      </c>
      <c r="P654" s="133">
        <v>0</v>
      </c>
      <c r="Q654" s="133">
        <v>2711506.4699999997</v>
      </c>
      <c r="R654" s="133">
        <v>0</v>
      </c>
      <c r="S654" s="133" t="s">
        <v>18</v>
      </c>
      <c r="T654" s="133" t="s">
        <v>18</v>
      </c>
      <c r="U654" s="504" t="s">
        <v>18</v>
      </c>
    </row>
    <row r="655" spans="1:21" ht="25.5" x14ac:dyDescent="0.2">
      <c r="A655" s="463" t="s">
        <v>759</v>
      </c>
      <c r="B655" s="485" t="s">
        <v>932</v>
      </c>
      <c r="C655" s="160" t="s">
        <v>40</v>
      </c>
      <c r="D655" s="160" t="s">
        <v>137</v>
      </c>
      <c r="E655" s="160" t="s">
        <v>137</v>
      </c>
      <c r="F655" s="187" t="s">
        <v>668</v>
      </c>
      <c r="G655" s="160">
        <v>5</v>
      </c>
      <c r="H655" s="464">
        <v>4838.3999999999996</v>
      </c>
      <c r="I655" s="160">
        <v>4379.8999999999996</v>
      </c>
      <c r="J655" s="160">
        <v>1101.5999999999999</v>
      </c>
      <c r="K655" s="465">
        <v>267</v>
      </c>
      <c r="L655" s="486" t="s">
        <v>87</v>
      </c>
      <c r="M655" s="111">
        <v>264902</v>
      </c>
      <c r="N655" s="111">
        <v>0</v>
      </c>
      <c r="O655" s="111">
        <v>120271.04000000001</v>
      </c>
      <c r="P655" s="111">
        <v>0</v>
      </c>
      <c r="Q655" s="111">
        <v>144630.96</v>
      </c>
      <c r="R655" s="111">
        <v>0</v>
      </c>
      <c r="S655" s="111">
        <v>54.749917328042329</v>
      </c>
      <c r="T655" s="111">
        <v>54.75</v>
      </c>
      <c r="U655" s="181">
        <v>44196</v>
      </c>
    </row>
    <row r="656" spans="1:21" x14ac:dyDescent="0.2">
      <c r="A656" s="466"/>
      <c r="B656" s="470" t="s">
        <v>31</v>
      </c>
      <c r="C656" s="413" t="s">
        <v>18</v>
      </c>
      <c r="D656" s="413" t="s">
        <v>18</v>
      </c>
      <c r="E656" s="413" t="s">
        <v>18</v>
      </c>
      <c r="F656" s="413" t="s">
        <v>18</v>
      </c>
      <c r="G656" s="413" t="s">
        <v>18</v>
      </c>
      <c r="H656" s="471">
        <f>H655</f>
        <v>4838.3999999999996</v>
      </c>
      <c r="I656" s="471">
        <f>I655</f>
        <v>4379.8999999999996</v>
      </c>
      <c r="J656" s="471">
        <f>J655</f>
        <v>1101.5999999999999</v>
      </c>
      <c r="K656" s="472">
        <f>K655</f>
        <v>267</v>
      </c>
      <c r="L656" s="413" t="s">
        <v>18</v>
      </c>
      <c r="M656" s="473">
        <v>264902</v>
      </c>
      <c r="N656" s="473">
        <v>0</v>
      </c>
      <c r="O656" s="473">
        <v>120271.04000000001</v>
      </c>
      <c r="P656" s="473">
        <v>0</v>
      </c>
      <c r="Q656" s="473">
        <v>144630.96</v>
      </c>
      <c r="R656" s="473">
        <v>0</v>
      </c>
      <c r="S656" s="474" t="s">
        <v>18</v>
      </c>
      <c r="T656" s="474" t="s">
        <v>18</v>
      </c>
      <c r="U656" s="543" t="s">
        <v>18</v>
      </c>
    </row>
    <row r="657" spans="1:21" x14ac:dyDescent="0.2">
      <c r="A657" s="466" t="s">
        <v>757</v>
      </c>
      <c r="B657" s="487" t="s">
        <v>933</v>
      </c>
      <c r="C657" s="56" t="s">
        <v>40</v>
      </c>
      <c r="D657" s="195" t="s">
        <v>702</v>
      </c>
      <c r="E657" s="56" t="s">
        <v>702</v>
      </c>
      <c r="F657" s="195" t="s">
        <v>695</v>
      </c>
      <c r="G657" s="56">
        <v>2</v>
      </c>
      <c r="H657" s="467">
        <v>583.1</v>
      </c>
      <c r="I657" s="56">
        <v>533.6</v>
      </c>
      <c r="J657" s="56">
        <v>329</v>
      </c>
      <c r="K657" s="468">
        <v>24</v>
      </c>
      <c r="L657" s="488" t="s">
        <v>94</v>
      </c>
      <c r="M657" s="111">
        <v>81272</v>
      </c>
      <c r="N657" s="111">
        <v>0</v>
      </c>
      <c r="O657" s="51">
        <v>36899.19</v>
      </c>
      <c r="P657" s="111">
        <v>0</v>
      </c>
      <c r="Q657" s="111">
        <v>44372.81</v>
      </c>
      <c r="R657" s="111">
        <v>0</v>
      </c>
      <c r="S657" s="111">
        <v>139.37918024352598</v>
      </c>
      <c r="T657" s="51">
        <v>139.38</v>
      </c>
      <c r="U657" s="181">
        <v>44196</v>
      </c>
    </row>
    <row r="658" spans="1:21" x14ac:dyDescent="0.2">
      <c r="A658" s="466" t="s">
        <v>757</v>
      </c>
      <c r="B658" s="487" t="s">
        <v>933</v>
      </c>
      <c r="C658" s="56" t="s">
        <v>40</v>
      </c>
      <c r="D658" s="195" t="s">
        <v>702</v>
      </c>
      <c r="E658" s="56" t="s">
        <v>702</v>
      </c>
      <c r="F658" s="195" t="s">
        <v>695</v>
      </c>
      <c r="G658" s="56">
        <v>2</v>
      </c>
      <c r="H658" s="57">
        <v>583.1</v>
      </c>
      <c r="I658" s="56">
        <v>533.6</v>
      </c>
      <c r="J658" s="56">
        <v>329</v>
      </c>
      <c r="K658" s="468">
        <v>24</v>
      </c>
      <c r="L658" s="488" t="s">
        <v>93</v>
      </c>
      <c r="M658" s="111">
        <v>138166</v>
      </c>
      <c r="N658" s="111">
        <v>0</v>
      </c>
      <c r="O658" s="51">
        <v>62730.25</v>
      </c>
      <c r="P658" s="111">
        <v>0</v>
      </c>
      <c r="Q658" s="111">
        <v>75435.75</v>
      </c>
      <c r="R658" s="111">
        <v>0</v>
      </c>
      <c r="S658" s="111">
        <v>236.95078031212483</v>
      </c>
      <c r="T658" s="51">
        <v>236.95</v>
      </c>
      <c r="U658" s="181">
        <v>44196</v>
      </c>
    </row>
    <row r="659" spans="1:21" x14ac:dyDescent="0.2">
      <c r="A659" s="466" t="s">
        <v>757</v>
      </c>
      <c r="B659" s="487" t="s">
        <v>933</v>
      </c>
      <c r="C659" s="56" t="s">
        <v>40</v>
      </c>
      <c r="D659" s="195" t="s">
        <v>702</v>
      </c>
      <c r="E659" s="56" t="s">
        <v>702</v>
      </c>
      <c r="F659" s="195" t="s">
        <v>695</v>
      </c>
      <c r="G659" s="56">
        <v>2</v>
      </c>
      <c r="H659" s="57">
        <v>583.1</v>
      </c>
      <c r="I659" s="56">
        <v>533.6</v>
      </c>
      <c r="J659" s="56">
        <v>329</v>
      </c>
      <c r="K659" s="468">
        <v>24</v>
      </c>
      <c r="L659" s="488" t="s">
        <v>49</v>
      </c>
      <c r="M659" s="111">
        <v>2742416</v>
      </c>
      <c r="N659" s="111">
        <v>0</v>
      </c>
      <c r="O659" s="51">
        <v>1245114.1299999999</v>
      </c>
      <c r="P659" s="111">
        <v>0</v>
      </c>
      <c r="Q659" s="111">
        <v>1497301.87</v>
      </c>
      <c r="R659" s="111">
        <v>0</v>
      </c>
      <c r="S659" s="51">
        <v>8335.6109422492409</v>
      </c>
      <c r="T659" s="51">
        <v>8335.61</v>
      </c>
      <c r="U659" s="181">
        <v>44196</v>
      </c>
    </row>
    <row r="660" spans="1:21" x14ac:dyDescent="0.2">
      <c r="A660" s="466" t="s">
        <v>757</v>
      </c>
      <c r="B660" s="487" t="s">
        <v>933</v>
      </c>
      <c r="C660" s="56" t="s">
        <v>40</v>
      </c>
      <c r="D660" s="195" t="s">
        <v>702</v>
      </c>
      <c r="E660" s="56" t="s">
        <v>702</v>
      </c>
      <c r="F660" s="195" t="s">
        <v>695</v>
      </c>
      <c r="G660" s="56">
        <v>2</v>
      </c>
      <c r="H660" s="467">
        <v>583.1</v>
      </c>
      <c r="I660" s="56">
        <v>533.6</v>
      </c>
      <c r="J660" s="56">
        <v>329</v>
      </c>
      <c r="K660" s="468">
        <v>24</v>
      </c>
      <c r="L660" s="488" t="s">
        <v>87</v>
      </c>
      <c r="M660" s="111">
        <v>107011</v>
      </c>
      <c r="N660" s="111">
        <v>0</v>
      </c>
      <c r="O660" s="51">
        <v>48585.23</v>
      </c>
      <c r="P660" s="111">
        <v>0</v>
      </c>
      <c r="Q660" s="111">
        <v>58425.77</v>
      </c>
      <c r="R660" s="111">
        <v>0</v>
      </c>
      <c r="S660" s="111">
        <v>183.52083690619105</v>
      </c>
      <c r="T660" s="51">
        <v>183.52</v>
      </c>
      <c r="U660" s="181">
        <v>44196</v>
      </c>
    </row>
    <row r="661" spans="1:21" ht="25.5" x14ac:dyDescent="0.2">
      <c r="A661" s="466" t="s">
        <v>757</v>
      </c>
      <c r="B661" s="487" t="s">
        <v>933</v>
      </c>
      <c r="C661" s="56" t="s">
        <v>40</v>
      </c>
      <c r="D661" s="195" t="s">
        <v>702</v>
      </c>
      <c r="E661" s="56" t="s">
        <v>702</v>
      </c>
      <c r="F661" s="195" t="s">
        <v>695</v>
      </c>
      <c r="G661" s="56">
        <v>2</v>
      </c>
      <c r="H661" s="467">
        <v>583.1</v>
      </c>
      <c r="I661" s="56">
        <v>533.6</v>
      </c>
      <c r="J661" s="56">
        <v>329</v>
      </c>
      <c r="K661" s="468">
        <v>24</v>
      </c>
      <c r="L661" s="488" t="s">
        <v>96</v>
      </c>
      <c r="M661" s="111">
        <v>108363</v>
      </c>
      <c r="N661" s="111">
        <v>0</v>
      </c>
      <c r="O661" s="51">
        <v>49199.06</v>
      </c>
      <c r="P661" s="111">
        <v>0</v>
      </c>
      <c r="Q661" s="111">
        <v>59163.94</v>
      </c>
      <c r="R661" s="111">
        <v>0</v>
      </c>
      <c r="S661" s="111">
        <v>185.8394786486023</v>
      </c>
      <c r="T661" s="51">
        <v>185.84</v>
      </c>
      <c r="U661" s="181">
        <v>44196</v>
      </c>
    </row>
    <row r="662" spans="1:21" x14ac:dyDescent="0.2">
      <c r="A662" s="466" t="s">
        <v>757</v>
      </c>
      <c r="B662" s="487" t="s">
        <v>933</v>
      </c>
      <c r="C662" s="56" t="s">
        <v>40</v>
      </c>
      <c r="D662" s="195" t="s">
        <v>702</v>
      </c>
      <c r="E662" s="56" t="s">
        <v>702</v>
      </c>
      <c r="F662" s="195" t="s">
        <v>695</v>
      </c>
      <c r="G662" s="56">
        <v>2</v>
      </c>
      <c r="H662" s="57">
        <v>583.1</v>
      </c>
      <c r="I662" s="56">
        <v>533.6</v>
      </c>
      <c r="J662" s="56">
        <v>329</v>
      </c>
      <c r="K662" s="468">
        <v>24</v>
      </c>
      <c r="L662" s="488" t="s">
        <v>95</v>
      </c>
      <c r="M662" s="111">
        <v>647037</v>
      </c>
      <c r="N662" s="111">
        <v>0</v>
      </c>
      <c r="O662" s="51">
        <v>293768.31</v>
      </c>
      <c r="P662" s="111">
        <v>0</v>
      </c>
      <c r="Q662" s="111">
        <v>353268.69</v>
      </c>
      <c r="R662" s="111">
        <v>0</v>
      </c>
      <c r="S662" s="111">
        <v>1109.6501457725947</v>
      </c>
      <c r="T662" s="51">
        <v>1109.6500000000001</v>
      </c>
      <c r="U662" s="181">
        <v>44196</v>
      </c>
    </row>
    <row r="663" spans="1:21" x14ac:dyDescent="0.2">
      <c r="A663" s="466" t="s">
        <v>757</v>
      </c>
      <c r="B663" s="487" t="s">
        <v>933</v>
      </c>
      <c r="C663" s="56" t="s">
        <v>40</v>
      </c>
      <c r="D663" s="195" t="s">
        <v>702</v>
      </c>
      <c r="E663" s="56" t="s">
        <v>702</v>
      </c>
      <c r="F663" s="195" t="s">
        <v>695</v>
      </c>
      <c r="G663" s="56">
        <v>2</v>
      </c>
      <c r="H663" s="467">
        <v>583.1</v>
      </c>
      <c r="I663" s="56">
        <v>533.6</v>
      </c>
      <c r="J663" s="56">
        <v>329</v>
      </c>
      <c r="K663" s="468">
        <v>24</v>
      </c>
      <c r="L663" s="488" t="s">
        <v>111</v>
      </c>
      <c r="M663" s="111">
        <v>162545</v>
      </c>
      <c r="N663" s="111">
        <v>0</v>
      </c>
      <c r="O663" s="51">
        <v>73798.820000000007</v>
      </c>
      <c r="P663" s="111">
        <v>0</v>
      </c>
      <c r="Q663" s="111">
        <v>88746.18</v>
      </c>
      <c r="R663" s="111">
        <v>0</v>
      </c>
      <c r="S663" s="111">
        <v>278.7600754587549</v>
      </c>
      <c r="T663" s="51">
        <v>278.76</v>
      </c>
      <c r="U663" s="181">
        <v>44196</v>
      </c>
    </row>
    <row r="664" spans="1:21" x14ac:dyDescent="0.2">
      <c r="A664" s="466" t="s">
        <v>757</v>
      </c>
      <c r="B664" s="487" t="s">
        <v>933</v>
      </c>
      <c r="C664" s="56" t="s">
        <v>40</v>
      </c>
      <c r="D664" s="195" t="s">
        <v>702</v>
      </c>
      <c r="E664" s="56" t="s">
        <v>702</v>
      </c>
      <c r="F664" s="195" t="s">
        <v>695</v>
      </c>
      <c r="G664" s="56">
        <v>2</v>
      </c>
      <c r="H664" s="467">
        <v>583.1</v>
      </c>
      <c r="I664" s="56">
        <v>533.6</v>
      </c>
      <c r="J664" s="56">
        <v>329</v>
      </c>
      <c r="K664" s="468">
        <v>24</v>
      </c>
      <c r="L664" s="488" t="s">
        <v>112</v>
      </c>
      <c r="M664" s="111">
        <v>132749</v>
      </c>
      <c r="N664" s="111">
        <v>0</v>
      </c>
      <c r="O664" s="51">
        <v>60270.820000000007</v>
      </c>
      <c r="P664" s="111">
        <v>0</v>
      </c>
      <c r="Q664" s="111">
        <v>72478.179999999993</v>
      </c>
      <c r="R664" s="111">
        <v>0</v>
      </c>
      <c r="S664" s="111">
        <v>227.66077859715313</v>
      </c>
      <c r="T664" s="51">
        <v>227.66</v>
      </c>
      <c r="U664" s="181">
        <v>44196</v>
      </c>
    </row>
    <row r="665" spans="1:21" x14ac:dyDescent="0.2">
      <c r="A665" s="466" t="s">
        <v>757</v>
      </c>
      <c r="B665" s="487" t="s">
        <v>933</v>
      </c>
      <c r="C665" s="56" t="s">
        <v>40</v>
      </c>
      <c r="D665" s="195" t="s">
        <v>702</v>
      </c>
      <c r="E665" s="56" t="s">
        <v>702</v>
      </c>
      <c r="F665" s="195" t="s">
        <v>695</v>
      </c>
      <c r="G665" s="56">
        <v>2</v>
      </c>
      <c r="H665" s="467">
        <v>583.1</v>
      </c>
      <c r="I665" s="56">
        <v>533.6</v>
      </c>
      <c r="J665" s="56">
        <v>329</v>
      </c>
      <c r="K665" s="468">
        <v>24</v>
      </c>
      <c r="L665" s="488" t="s">
        <v>462</v>
      </c>
      <c r="M665" s="111">
        <v>81272</v>
      </c>
      <c r="N665" s="111">
        <v>0</v>
      </c>
      <c r="O665" s="51">
        <v>36899.19</v>
      </c>
      <c r="P665" s="111">
        <v>0</v>
      </c>
      <c r="Q665" s="111">
        <v>44372.81</v>
      </c>
      <c r="R665" s="111">
        <v>0</v>
      </c>
      <c r="S665" s="111">
        <v>139.37918024352598</v>
      </c>
      <c r="T665" s="51">
        <v>139.38</v>
      </c>
      <c r="U665" s="181">
        <v>44196</v>
      </c>
    </row>
    <row r="666" spans="1:21" x14ac:dyDescent="0.2">
      <c r="A666" s="466" t="s">
        <v>757</v>
      </c>
      <c r="B666" s="487" t="s">
        <v>933</v>
      </c>
      <c r="C666" s="56" t="s">
        <v>40</v>
      </c>
      <c r="D666" s="195" t="s">
        <v>702</v>
      </c>
      <c r="E666" s="56" t="s">
        <v>702</v>
      </c>
      <c r="F666" s="195" t="s">
        <v>695</v>
      </c>
      <c r="G666" s="56">
        <v>2</v>
      </c>
      <c r="H666" s="57">
        <v>583.1</v>
      </c>
      <c r="I666" s="56">
        <v>533.6</v>
      </c>
      <c r="J666" s="56">
        <v>329</v>
      </c>
      <c r="K666" s="468">
        <v>24</v>
      </c>
      <c r="L666" s="488" t="s">
        <v>48</v>
      </c>
      <c r="M666" s="111">
        <v>1180474</v>
      </c>
      <c r="N666" s="111">
        <v>0</v>
      </c>
      <c r="O666" s="51">
        <v>535959.85</v>
      </c>
      <c r="P666" s="111">
        <v>0</v>
      </c>
      <c r="Q666" s="111">
        <v>644514.15</v>
      </c>
      <c r="R666" s="111">
        <v>0</v>
      </c>
      <c r="S666" s="111">
        <v>2024.4795060881495</v>
      </c>
      <c r="T666" s="51">
        <v>2024.48</v>
      </c>
      <c r="U666" s="181">
        <v>44196</v>
      </c>
    </row>
    <row r="667" spans="1:21" x14ac:dyDescent="0.2">
      <c r="A667" s="466" t="s">
        <v>757</v>
      </c>
      <c r="B667" s="487" t="s">
        <v>933</v>
      </c>
      <c r="C667" s="56" t="s">
        <v>40</v>
      </c>
      <c r="D667" s="56" t="s">
        <v>702</v>
      </c>
      <c r="E667" s="56" t="s">
        <v>702</v>
      </c>
      <c r="F667" s="195" t="s">
        <v>695</v>
      </c>
      <c r="G667" s="56">
        <v>2</v>
      </c>
      <c r="H667" s="57">
        <v>583.1</v>
      </c>
      <c r="I667" s="56">
        <v>533.6</v>
      </c>
      <c r="J667" s="56">
        <v>329</v>
      </c>
      <c r="K667" s="468">
        <v>24</v>
      </c>
      <c r="L667" s="488" t="s">
        <v>34</v>
      </c>
      <c r="M667" s="111">
        <v>365219</v>
      </c>
      <c r="N667" s="111">
        <v>0</v>
      </c>
      <c r="O667" s="51">
        <v>165817.04999999999</v>
      </c>
      <c r="P667" s="111">
        <v>0</v>
      </c>
      <c r="Q667" s="111">
        <v>199401.95</v>
      </c>
      <c r="R667" s="111">
        <v>0</v>
      </c>
      <c r="S667" s="111">
        <v>626.34025038586856</v>
      </c>
      <c r="T667" s="51">
        <v>626.34</v>
      </c>
      <c r="U667" s="181">
        <v>44196</v>
      </c>
    </row>
    <row r="668" spans="1:21" x14ac:dyDescent="0.2">
      <c r="A668" s="466" t="s">
        <v>757</v>
      </c>
      <c r="B668" s="487" t="s">
        <v>933</v>
      </c>
      <c r="C668" s="56" t="s">
        <v>40</v>
      </c>
      <c r="D668" s="56" t="s">
        <v>702</v>
      </c>
      <c r="E668" s="56" t="s">
        <v>702</v>
      </c>
      <c r="F668" s="195" t="s">
        <v>695</v>
      </c>
      <c r="G668" s="56">
        <v>2</v>
      </c>
      <c r="H668" s="57">
        <v>583.1</v>
      </c>
      <c r="I668" s="56">
        <v>533.6</v>
      </c>
      <c r="J668" s="56">
        <v>329</v>
      </c>
      <c r="K668" s="468">
        <v>24</v>
      </c>
      <c r="L668" s="488" t="s">
        <v>36</v>
      </c>
      <c r="M668" s="111">
        <v>2457440</v>
      </c>
      <c r="N668" s="111">
        <v>0</v>
      </c>
      <c r="O668" s="51">
        <v>1115729.07</v>
      </c>
      <c r="P668" s="111">
        <v>0</v>
      </c>
      <c r="Q668" s="111">
        <v>1341710.93</v>
      </c>
      <c r="R668" s="111">
        <v>0</v>
      </c>
      <c r="S668" s="111">
        <v>4214.4400617389811</v>
      </c>
      <c r="T668" s="51">
        <v>4214.4399999999996</v>
      </c>
      <c r="U668" s="181">
        <v>44196</v>
      </c>
    </row>
    <row r="669" spans="1:21" ht="13.5" thickBot="1" x14ac:dyDescent="0.25">
      <c r="A669" s="496" t="s">
        <v>757</v>
      </c>
      <c r="B669" s="487" t="s">
        <v>933</v>
      </c>
      <c r="C669" s="182" t="s">
        <v>40</v>
      </c>
      <c r="D669" s="182" t="s">
        <v>702</v>
      </c>
      <c r="E669" s="182" t="s">
        <v>702</v>
      </c>
      <c r="F669" s="188" t="s">
        <v>695</v>
      </c>
      <c r="G669" s="182">
        <v>2</v>
      </c>
      <c r="H669" s="183">
        <v>583.1</v>
      </c>
      <c r="I669" s="182">
        <v>533.6</v>
      </c>
      <c r="J669" s="182">
        <v>329</v>
      </c>
      <c r="K669" s="498">
        <v>24</v>
      </c>
      <c r="L669" s="499" t="s">
        <v>491</v>
      </c>
      <c r="M669" s="113">
        <v>2149417</v>
      </c>
      <c r="N669" s="113">
        <v>0</v>
      </c>
      <c r="O669" s="151">
        <v>975880.2</v>
      </c>
      <c r="P669" s="113">
        <v>0</v>
      </c>
      <c r="Q669" s="113">
        <v>1173536.8</v>
      </c>
      <c r="R669" s="113">
        <v>0</v>
      </c>
      <c r="S669" s="113">
        <v>3686.1893328760075</v>
      </c>
      <c r="T669" s="151">
        <v>3686.19</v>
      </c>
      <c r="U669" s="420">
        <v>44196</v>
      </c>
    </row>
    <row r="670" spans="1:21" ht="13.5" thickBot="1" x14ac:dyDescent="0.25">
      <c r="A670" s="500"/>
      <c r="B670" s="501" t="s">
        <v>31</v>
      </c>
      <c r="C670" s="132" t="s">
        <v>18</v>
      </c>
      <c r="D670" s="132" t="s">
        <v>18</v>
      </c>
      <c r="E670" s="132" t="s">
        <v>18</v>
      </c>
      <c r="F670" s="132" t="s">
        <v>18</v>
      </c>
      <c r="G670" s="132" t="s">
        <v>18</v>
      </c>
      <c r="H670" s="502">
        <f>H669</f>
        <v>583.1</v>
      </c>
      <c r="I670" s="502">
        <f>I669</f>
        <v>533.6</v>
      </c>
      <c r="J670" s="502">
        <f>J669</f>
        <v>329</v>
      </c>
      <c r="K670" s="503">
        <f>K669</f>
        <v>24</v>
      </c>
      <c r="L670" s="132" t="s">
        <v>18</v>
      </c>
      <c r="M670" s="133">
        <v>10353381</v>
      </c>
      <c r="N670" s="133">
        <v>0</v>
      </c>
      <c r="O670" s="133">
        <v>4700651.17</v>
      </c>
      <c r="P670" s="133">
        <v>0</v>
      </c>
      <c r="Q670" s="133">
        <v>5652729.8300000001</v>
      </c>
      <c r="R670" s="133">
        <v>0</v>
      </c>
      <c r="S670" s="133" t="s">
        <v>18</v>
      </c>
      <c r="T670" s="133" t="s">
        <v>18</v>
      </c>
      <c r="U670" s="504" t="s">
        <v>18</v>
      </c>
    </row>
    <row r="671" spans="1:21" x14ac:dyDescent="0.2">
      <c r="A671" s="463" t="s">
        <v>753</v>
      </c>
      <c r="B671" s="485" t="s">
        <v>934</v>
      </c>
      <c r="C671" s="160" t="s">
        <v>40</v>
      </c>
      <c r="D671" s="187" t="s">
        <v>689</v>
      </c>
      <c r="E671" s="160" t="s">
        <v>689</v>
      </c>
      <c r="F671" s="187" t="s">
        <v>695</v>
      </c>
      <c r="G671" s="160">
        <v>2</v>
      </c>
      <c r="H671" s="464">
        <v>589.70000000000005</v>
      </c>
      <c r="I671" s="160">
        <v>543.79999999999995</v>
      </c>
      <c r="J671" s="160">
        <v>324</v>
      </c>
      <c r="K671" s="465">
        <v>24</v>
      </c>
      <c r="L671" s="486" t="s">
        <v>112</v>
      </c>
      <c r="M671" s="111">
        <v>134251</v>
      </c>
      <c r="N671" s="111">
        <v>0</v>
      </c>
      <c r="O671" s="111">
        <v>60952.759999999995</v>
      </c>
      <c r="P671" s="111">
        <v>0</v>
      </c>
      <c r="Q671" s="111">
        <v>73298.240000000005</v>
      </c>
      <c r="R671" s="111">
        <v>0</v>
      </c>
      <c r="S671" s="111">
        <v>227.65982703069355</v>
      </c>
      <c r="T671" s="111">
        <v>227.66</v>
      </c>
      <c r="U671" s="181">
        <v>44196</v>
      </c>
    </row>
    <row r="672" spans="1:21" x14ac:dyDescent="0.2">
      <c r="A672" s="466" t="s">
        <v>753</v>
      </c>
      <c r="B672" s="485" t="s">
        <v>934</v>
      </c>
      <c r="C672" s="56" t="s">
        <v>40</v>
      </c>
      <c r="D672" s="195" t="s">
        <v>689</v>
      </c>
      <c r="E672" s="56" t="s">
        <v>689</v>
      </c>
      <c r="F672" s="195" t="s">
        <v>695</v>
      </c>
      <c r="G672" s="56">
        <v>2</v>
      </c>
      <c r="H672" s="57">
        <v>589.70000000000005</v>
      </c>
      <c r="I672" s="56">
        <v>543.79999999999995</v>
      </c>
      <c r="J672" s="56">
        <v>324</v>
      </c>
      <c r="K672" s="468">
        <v>24</v>
      </c>
      <c r="L672" s="488" t="s">
        <v>491</v>
      </c>
      <c r="M672" s="111">
        <v>2173746</v>
      </c>
      <c r="N672" s="111">
        <v>0</v>
      </c>
      <c r="O672" s="51">
        <v>986926.07000000007</v>
      </c>
      <c r="P672" s="111">
        <v>0</v>
      </c>
      <c r="Q672" s="111">
        <v>1186819.93</v>
      </c>
      <c r="R672" s="111">
        <v>0</v>
      </c>
      <c r="S672" s="111">
        <v>3686.1895879260637</v>
      </c>
      <c r="T672" s="51">
        <v>3686.19</v>
      </c>
      <c r="U672" s="181">
        <v>44196</v>
      </c>
    </row>
    <row r="673" spans="1:21" x14ac:dyDescent="0.2">
      <c r="A673" s="466" t="s">
        <v>753</v>
      </c>
      <c r="B673" s="485" t="s">
        <v>934</v>
      </c>
      <c r="C673" s="56" t="s">
        <v>40</v>
      </c>
      <c r="D673" s="195" t="s">
        <v>689</v>
      </c>
      <c r="E673" s="56" t="s">
        <v>689</v>
      </c>
      <c r="F673" s="195" t="s">
        <v>695</v>
      </c>
      <c r="G673" s="56">
        <v>2</v>
      </c>
      <c r="H673" s="467">
        <v>589.70000000000005</v>
      </c>
      <c r="I673" s="56">
        <v>543.79999999999995</v>
      </c>
      <c r="J673" s="56">
        <v>324</v>
      </c>
      <c r="K673" s="468">
        <v>24</v>
      </c>
      <c r="L673" s="488" t="s">
        <v>462</v>
      </c>
      <c r="M673" s="111">
        <v>82192</v>
      </c>
      <c r="N673" s="111">
        <v>0</v>
      </c>
      <c r="O673" s="51">
        <v>37316.879999999997</v>
      </c>
      <c r="P673" s="111">
        <v>0</v>
      </c>
      <c r="Q673" s="111">
        <v>44875.12</v>
      </c>
      <c r="R673" s="111">
        <v>0</v>
      </c>
      <c r="S673" s="111">
        <v>139.37934542987958</v>
      </c>
      <c r="T673" s="51">
        <v>139.38</v>
      </c>
      <c r="U673" s="181">
        <v>44196</v>
      </c>
    </row>
    <row r="674" spans="1:21" x14ac:dyDescent="0.2">
      <c r="A674" s="466" t="s">
        <v>753</v>
      </c>
      <c r="B674" s="485" t="s">
        <v>934</v>
      </c>
      <c r="C674" s="56" t="s">
        <v>40</v>
      </c>
      <c r="D674" s="195" t="s">
        <v>689</v>
      </c>
      <c r="E674" s="56" t="s">
        <v>689</v>
      </c>
      <c r="F674" s="195" t="s">
        <v>695</v>
      </c>
      <c r="G674" s="56">
        <v>2</v>
      </c>
      <c r="H674" s="57">
        <v>589.70000000000005</v>
      </c>
      <c r="I674" s="56">
        <v>543.79999999999995</v>
      </c>
      <c r="J674" s="56">
        <v>324</v>
      </c>
      <c r="K674" s="468">
        <v>24</v>
      </c>
      <c r="L674" s="488" t="s">
        <v>93</v>
      </c>
      <c r="M674" s="111">
        <v>139729</v>
      </c>
      <c r="N674" s="111">
        <v>0</v>
      </c>
      <c r="O674" s="51">
        <v>63439.880000000005</v>
      </c>
      <c r="P674" s="111">
        <v>0</v>
      </c>
      <c r="Q674" s="111">
        <v>76289.119999999995</v>
      </c>
      <c r="R674" s="111">
        <v>0</v>
      </c>
      <c r="S674" s="111">
        <v>236.94929625233166</v>
      </c>
      <c r="T674" s="51">
        <v>236.95</v>
      </c>
      <c r="U674" s="181">
        <v>44196</v>
      </c>
    </row>
    <row r="675" spans="1:21" x14ac:dyDescent="0.2">
      <c r="A675" s="466" t="s">
        <v>753</v>
      </c>
      <c r="B675" s="485" t="s">
        <v>934</v>
      </c>
      <c r="C675" s="56" t="s">
        <v>40</v>
      </c>
      <c r="D675" s="195" t="s">
        <v>689</v>
      </c>
      <c r="E675" s="56" t="s">
        <v>689</v>
      </c>
      <c r="F675" s="195" t="s">
        <v>695</v>
      </c>
      <c r="G675" s="56">
        <v>2</v>
      </c>
      <c r="H675" s="57">
        <v>589.70000000000005</v>
      </c>
      <c r="I675" s="56">
        <v>543.79999999999995</v>
      </c>
      <c r="J675" s="56">
        <v>324</v>
      </c>
      <c r="K675" s="468">
        <v>24</v>
      </c>
      <c r="L675" s="488" t="s">
        <v>49</v>
      </c>
      <c r="M675" s="111">
        <v>2700738</v>
      </c>
      <c r="N675" s="111">
        <v>0</v>
      </c>
      <c r="O675" s="51">
        <v>1226191.45</v>
      </c>
      <c r="P675" s="111">
        <v>0</v>
      </c>
      <c r="Q675" s="111">
        <v>1474546.55</v>
      </c>
      <c r="R675" s="111">
        <v>0</v>
      </c>
      <c r="S675" s="51">
        <v>8335.6111111111113</v>
      </c>
      <c r="T675" s="51">
        <v>8335.61</v>
      </c>
      <c r="U675" s="181">
        <v>44196</v>
      </c>
    </row>
    <row r="676" spans="1:21" x14ac:dyDescent="0.2">
      <c r="A676" s="466" t="s">
        <v>753</v>
      </c>
      <c r="B676" s="485" t="s">
        <v>934</v>
      </c>
      <c r="C676" s="56" t="s">
        <v>40</v>
      </c>
      <c r="D676" s="195" t="s">
        <v>689</v>
      </c>
      <c r="E676" s="56" t="s">
        <v>689</v>
      </c>
      <c r="F676" s="195" t="s">
        <v>695</v>
      </c>
      <c r="G676" s="56">
        <v>2</v>
      </c>
      <c r="H676" s="467">
        <v>589.70000000000005</v>
      </c>
      <c r="I676" s="56">
        <v>543.79999999999995</v>
      </c>
      <c r="J676" s="56">
        <v>324</v>
      </c>
      <c r="K676" s="468">
        <v>24</v>
      </c>
      <c r="L676" s="488" t="s">
        <v>111</v>
      </c>
      <c r="M676" s="111">
        <v>164385</v>
      </c>
      <c r="N676" s="111">
        <v>0</v>
      </c>
      <c r="O676" s="51">
        <v>74634.22</v>
      </c>
      <c r="P676" s="111">
        <v>0</v>
      </c>
      <c r="Q676" s="111">
        <v>89750.78</v>
      </c>
      <c r="R676" s="111">
        <v>0</v>
      </c>
      <c r="S676" s="111">
        <v>278.76038663727314</v>
      </c>
      <c r="T676" s="51">
        <v>278.76</v>
      </c>
      <c r="U676" s="181">
        <v>44196</v>
      </c>
    </row>
    <row r="677" spans="1:21" x14ac:dyDescent="0.2">
      <c r="A677" s="466" t="s">
        <v>753</v>
      </c>
      <c r="B677" s="485" t="s">
        <v>934</v>
      </c>
      <c r="C677" s="56" t="s">
        <v>40</v>
      </c>
      <c r="D677" s="195" t="s">
        <v>689</v>
      </c>
      <c r="E677" s="56" t="s">
        <v>689</v>
      </c>
      <c r="F677" s="195" t="s">
        <v>695</v>
      </c>
      <c r="G677" s="56">
        <v>2</v>
      </c>
      <c r="H677" s="467">
        <v>589.70000000000005</v>
      </c>
      <c r="I677" s="56">
        <v>543.79999999999995</v>
      </c>
      <c r="J677" s="56">
        <v>324</v>
      </c>
      <c r="K677" s="468">
        <v>24</v>
      </c>
      <c r="L677" s="488" t="s">
        <v>94</v>
      </c>
      <c r="M677" s="111">
        <v>82192</v>
      </c>
      <c r="N677" s="111">
        <v>0</v>
      </c>
      <c r="O677" s="51">
        <v>37316.879999999997</v>
      </c>
      <c r="P677" s="111">
        <v>0</v>
      </c>
      <c r="Q677" s="111">
        <v>44875.12</v>
      </c>
      <c r="R677" s="111">
        <v>0</v>
      </c>
      <c r="S677" s="111">
        <v>139.37934542987958</v>
      </c>
      <c r="T677" s="51">
        <v>139.38</v>
      </c>
      <c r="U677" s="181">
        <v>44196</v>
      </c>
    </row>
    <row r="678" spans="1:21" x14ac:dyDescent="0.2">
      <c r="A678" s="466" t="s">
        <v>753</v>
      </c>
      <c r="B678" s="485" t="s">
        <v>934</v>
      </c>
      <c r="C678" s="56" t="s">
        <v>40</v>
      </c>
      <c r="D678" s="195" t="s">
        <v>689</v>
      </c>
      <c r="E678" s="56" t="s">
        <v>689</v>
      </c>
      <c r="F678" s="195" t="s">
        <v>695</v>
      </c>
      <c r="G678" s="56">
        <v>2</v>
      </c>
      <c r="H678" s="467">
        <v>589.70000000000005</v>
      </c>
      <c r="I678" s="56">
        <v>543.79999999999995</v>
      </c>
      <c r="J678" s="56">
        <v>324</v>
      </c>
      <c r="K678" s="468">
        <v>24</v>
      </c>
      <c r="L678" s="488" t="s">
        <v>87</v>
      </c>
      <c r="M678" s="111">
        <v>108222</v>
      </c>
      <c r="N678" s="111">
        <v>0</v>
      </c>
      <c r="O678" s="51">
        <v>49135.05</v>
      </c>
      <c r="P678" s="111">
        <v>0</v>
      </c>
      <c r="Q678" s="111">
        <v>59086.95</v>
      </c>
      <c r="R678" s="111">
        <v>0</v>
      </c>
      <c r="S678" s="111">
        <v>183.52043411904356</v>
      </c>
      <c r="T678" s="51">
        <v>183.52</v>
      </c>
      <c r="U678" s="181">
        <v>44196</v>
      </c>
    </row>
    <row r="679" spans="1:21" ht="25.5" x14ac:dyDescent="0.2">
      <c r="A679" s="466" t="s">
        <v>753</v>
      </c>
      <c r="B679" s="485" t="s">
        <v>934</v>
      </c>
      <c r="C679" s="56" t="s">
        <v>40</v>
      </c>
      <c r="D679" s="195" t="s">
        <v>689</v>
      </c>
      <c r="E679" s="56" t="s">
        <v>689</v>
      </c>
      <c r="F679" s="195" t="s">
        <v>695</v>
      </c>
      <c r="G679" s="56">
        <v>2</v>
      </c>
      <c r="H679" s="467">
        <v>589.70000000000005</v>
      </c>
      <c r="I679" s="56">
        <v>543.79999999999995</v>
      </c>
      <c r="J679" s="56">
        <v>324</v>
      </c>
      <c r="K679" s="468">
        <v>24</v>
      </c>
      <c r="L679" s="488" t="s">
        <v>96</v>
      </c>
      <c r="M679" s="111">
        <v>109590</v>
      </c>
      <c r="N679" s="111">
        <v>0</v>
      </c>
      <c r="O679" s="51">
        <v>49756.15</v>
      </c>
      <c r="P679" s="111">
        <v>0</v>
      </c>
      <c r="Q679" s="111">
        <v>59833.85</v>
      </c>
      <c r="R679" s="111">
        <v>0</v>
      </c>
      <c r="S679" s="111">
        <v>185.8402577581821</v>
      </c>
      <c r="T679" s="51">
        <v>185.84</v>
      </c>
      <c r="U679" s="181">
        <v>44196</v>
      </c>
    </row>
    <row r="680" spans="1:21" x14ac:dyDescent="0.2">
      <c r="A680" s="466" t="s">
        <v>753</v>
      </c>
      <c r="B680" s="485" t="s">
        <v>934</v>
      </c>
      <c r="C680" s="56" t="s">
        <v>40</v>
      </c>
      <c r="D680" s="195" t="s">
        <v>689</v>
      </c>
      <c r="E680" s="56" t="s">
        <v>689</v>
      </c>
      <c r="F680" s="195" t="s">
        <v>695</v>
      </c>
      <c r="G680" s="56">
        <v>2</v>
      </c>
      <c r="H680" s="57">
        <v>589.70000000000005</v>
      </c>
      <c r="I680" s="56">
        <v>543.79999999999995</v>
      </c>
      <c r="J680" s="56">
        <v>324</v>
      </c>
      <c r="K680" s="468">
        <v>24</v>
      </c>
      <c r="L680" s="488" t="s">
        <v>95</v>
      </c>
      <c r="M680" s="111">
        <v>654361</v>
      </c>
      <c r="N680" s="111">
        <v>0</v>
      </c>
      <c r="O680" s="51">
        <v>297093.56</v>
      </c>
      <c r="P680" s="111">
        <v>0</v>
      </c>
      <c r="Q680" s="111">
        <v>357267.44</v>
      </c>
      <c r="R680" s="111">
        <v>0</v>
      </c>
      <c r="S680" s="111">
        <v>1109.650669832118</v>
      </c>
      <c r="T680" s="51">
        <v>1109.6500000000001</v>
      </c>
      <c r="U680" s="181">
        <v>44196</v>
      </c>
    </row>
    <row r="681" spans="1:21" x14ac:dyDescent="0.2">
      <c r="A681" s="466" t="s">
        <v>753</v>
      </c>
      <c r="B681" s="485" t="s">
        <v>934</v>
      </c>
      <c r="C681" s="56" t="s">
        <v>40</v>
      </c>
      <c r="D681" s="56" t="s">
        <v>689</v>
      </c>
      <c r="E681" s="56" t="s">
        <v>689</v>
      </c>
      <c r="F681" s="195" t="s">
        <v>695</v>
      </c>
      <c r="G681" s="56">
        <v>2</v>
      </c>
      <c r="H681" s="57">
        <v>589.70000000000005</v>
      </c>
      <c r="I681" s="56">
        <v>543.79999999999995</v>
      </c>
      <c r="J681" s="56">
        <v>324</v>
      </c>
      <c r="K681" s="468">
        <v>24</v>
      </c>
      <c r="L681" s="488" t="s">
        <v>34</v>
      </c>
      <c r="M681" s="111">
        <v>369353</v>
      </c>
      <c r="N681" s="111">
        <v>0</v>
      </c>
      <c r="O681" s="51">
        <v>167693.97</v>
      </c>
      <c r="P681" s="111">
        <v>0</v>
      </c>
      <c r="Q681" s="111">
        <v>201659.03</v>
      </c>
      <c r="R681" s="111">
        <v>0</v>
      </c>
      <c r="S681" s="111">
        <v>626.34051212480915</v>
      </c>
      <c r="T681" s="51">
        <v>626.34</v>
      </c>
      <c r="U681" s="181">
        <v>44196</v>
      </c>
    </row>
    <row r="682" spans="1:21" x14ac:dyDescent="0.2">
      <c r="A682" s="466"/>
      <c r="B682" s="470" t="s">
        <v>31</v>
      </c>
      <c r="C682" s="413" t="s">
        <v>18</v>
      </c>
      <c r="D682" s="413" t="s">
        <v>18</v>
      </c>
      <c r="E682" s="413" t="s">
        <v>18</v>
      </c>
      <c r="F682" s="413" t="s">
        <v>18</v>
      </c>
      <c r="G682" s="413" t="s">
        <v>18</v>
      </c>
      <c r="H682" s="471">
        <f>H681</f>
        <v>589.70000000000005</v>
      </c>
      <c r="I682" s="471">
        <f>I681</f>
        <v>543.79999999999995</v>
      </c>
      <c r="J682" s="471">
        <f>J681</f>
        <v>324</v>
      </c>
      <c r="K682" s="472">
        <f>K681</f>
        <v>24</v>
      </c>
      <c r="L682" s="413" t="s">
        <v>18</v>
      </c>
      <c r="M682" s="473">
        <v>6718759</v>
      </c>
      <c r="N682" s="473">
        <v>0</v>
      </c>
      <c r="O682" s="473">
        <v>3050456.87</v>
      </c>
      <c r="P682" s="473">
        <v>0</v>
      </c>
      <c r="Q682" s="473">
        <v>3668302.13</v>
      </c>
      <c r="R682" s="473">
        <v>0</v>
      </c>
      <c r="S682" s="474" t="s">
        <v>18</v>
      </c>
      <c r="T682" s="474" t="s">
        <v>18</v>
      </c>
      <c r="U682" s="543" t="s">
        <v>18</v>
      </c>
    </row>
    <row r="683" spans="1:21" ht="25.5" x14ac:dyDescent="0.2">
      <c r="A683" s="466" t="s">
        <v>752</v>
      </c>
      <c r="B683" s="487" t="s">
        <v>935</v>
      </c>
      <c r="C683" s="56" t="s">
        <v>40</v>
      </c>
      <c r="D683" s="195" t="s">
        <v>686</v>
      </c>
      <c r="E683" s="56" t="s">
        <v>686</v>
      </c>
      <c r="F683" s="195" t="s">
        <v>668</v>
      </c>
      <c r="G683" s="56">
        <v>5</v>
      </c>
      <c r="H683" s="467">
        <v>3006.6</v>
      </c>
      <c r="I683" s="56">
        <v>2701.2</v>
      </c>
      <c r="J683" s="56"/>
      <c r="K683" s="468">
        <v>180</v>
      </c>
      <c r="L683" s="488" t="s">
        <v>87</v>
      </c>
      <c r="M683" s="111">
        <v>164611</v>
      </c>
      <c r="N683" s="111">
        <v>0</v>
      </c>
      <c r="O683" s="51">
        <v>74736.83</v>
      </c>
      <c r="P683" s="111">
        <v>0</v>
      </c>
      <c r="Q683" s="111">
        <v>89874.17</v>
      </c>
      <c r="R683" s="111">
        <v>0</v>
      </c>
      <c r="S683" s="111">
        <v>54.749883589436571</v>
      </c>
      <c r="T683" s="51">
        <v>54.75</v>
      </c>
      <c r="U683" s="181">
        <v>44196</v>
      </c>
    </row>
    <row r="684" spans="1:21" ht="25.5" x14ac:dyDescent="0.2">
      <c r="A684" s="466" t="s">
        <v>752</v>
      </c>
      <c r="B684" s="487" t="s">
        <v>935</v>
      </c>
      <c r="C684" s="56" t="s">
        <v>40</v>
      </c>
      <c r="D684" s="195" t="s">
        <v>686</v>
      </c>
      <c r="E684" s="56" t="s">
        <v>686</v>
      </c>
      <c r="F684" s="195" t="s">
        <v>668</v>
      </c>
      <c r="G684" s="56">
        <v>5</v>
      </c>
      <c r="H684" s="467">
        <v>3006.6</v>
      </c>
      <c r="I684" s="56">
        <v>2701.2</v>
      </c>
      <c r="J684" s="56"/>
      <c r="K684" s="468">
        <v>180</v>
      </c>
      <c r="L684" s="488" t="s">
        <v>462</v>
      </c>
      <c r="M684" s="111">
        <v>125014</v>
      </c>
      <c r="N684" s="111">
        <v>0</v>
      </c>
      <c r="O684" s="51">
        <v>56758.97</v>
      </c>
      <c r="P684" s="111">
        <v>0</v>
      </c>
      <c r="Q684" s="111">
        <v>68255.03</v>
      </c>
      <c r="R684" s="111">
        <v>0</v>
      </c>
      <c r="S684" s="111">
        <v>41.579857646511009</v>
      </c>
      <c r="T684" s="51">
        <v>41.58</v>
      </c>
      <c r="U684" s="181">
        <v>44196</v>
      </c>
    </row>
    <row r="685" spans="1:21" ht="25.5" x14ac:dyDescent="0.2">
      <c r="A685" s="466" t="s">
        <v>752</v>
      </c>
      <c r="B685" s="487" t="s">
        <v>935</v>
      </c>
      <c r="C685" s="56" t="s">
        <v>40</v>
      </c>
      <c r="D685" s="56" t="s">
        <v>686</v>
      </c>
      <c r="E685" s="56" t="s">
        <v>686</v>
      </c>
      <c r="F685" s="195" t="s">
        <v>668</v>
      </c>
      <c r="G685" s="56">
        <v>5</v>
      </c>
      <c r="H685" s="467">
        <v>3006.6</v>
      </c>
      <c r="I685" s="56">
        <v>2701.2</v>
      </c>
      <c r="J685" s="56"/>
      <c r="K685" s="468">
        <v>180</v>
      </c>
      <c r="L685" s="488" t="s">
        <v>36</v>
      </c>
      <c r="M685" s="111">
        <v>5883886</v>
      </c>
      <c r="N685" s="111">
        <v>0</v>
      </c>
      <c r="O685" s="51">
        <v>2671407.11</v>
      </c>
      <c r="P685" s="111">
        <v>0</v>
      </c>
      <c r="Q685" s="111">
        <v>3212478.89</v>
      </c>
      <c r="R685" s="111">
        <v>0</v>
      </c>
      <c r="S685" s="111">
        <v>1956.9899554313843</v>
      </c>
      <c r="T685" s="51">
        <v>1956.99</v>
      </c>
      <c r="U685" s="181">
        <v>44196</v>
      </c>
    </row>
    <row r="686" spans="1:21" ht="26.25" thickBot="1" x14ac:dyDescent="0.25">
      <c r="A686" s="496" t="s">
        <v>752</v>
      </c>
      <c r="B686" s="487" t="s">
        <v>935</v>
      </c>
      <c r="C686" s="182" t="s">
        <v>40</v>
      </c>
      <c r="D686" s="182" t="s">
        <v>686</v>
      </c>
      <c r="E686" s="182" t="s">
        <v>686</v>
      </c>
      <c r="F686" s="188" t="s">
        <v>668</v>
      </c>
      <c r="G686" s="182">
        <v>5</v>
      </c>
      <c r="H686" s="507">
        <v>3006.6</v>
      </c>
      <c r="I686" s="182">
        <v>2701.2</v>
      </c>
      <c r="J686" s="182"/>
      <c r="K686" s="498">
        <v>180</v>
      </c>
      <c r="L686" s="499" t="s">
        <v>48</v>
      </c>
      <c r="M686" s="113">
        <v>1799661</v>
      </c>
      <c r="N686" s="113">
        <v>0</v>
      </c>
      <c r="O686" s="151">
        <v>817083.67</v>
      </c>
      <c r="P686" s="113">
        <v>0</v>
      </c>
      <c r="Q686" s="113">
        <v>982577.33</v>
      </c>
      <c r="R686" s="113">
        <v>0</v>
      </c>
      <c r="S686" s="113">
        <v>598.57014567950512</v>
      </c>
      <c r="T686" s="151">
        <v>598.57000000000005</v>
      </c>
      <c r="U686" s="420">
        <v>44196</v>
      </c>
    </row>
    <row r="687" spans="1:21" ht="13.5" thickBot="1" x14ac:dyDescent="0.25">
      <c r="A687" s="500"/>
      <c r="B687" s="501" t="s">
        <v>31</v>
      </c>
      <c r="C687" s="132" t="s">
        <v>18</v>
      </c>
      <c r="D687" s="132" t="s">
        <v>18</v>
      </c>
      <c r="E687" s="132" t="s">
        <v>18</v>
      </c>
      <c r="F687" s="132" t="s">
        <v>18</v>
      </c>
      <c r="G687" s="132" t="s">
        <v>18</v>
      </c>
      <c r="H687" s="502">
        <f>H686</f>
        <v>3006.6</v>
      </c>
      <c r="I687" s="502">
        <f>I686</f>
        <v>2701.2</v>
      </c>
      <c r="J687" s="502">
        <f>J686</f>
        <v>0</v>
      </c>
      <c r="K687" s="503">
        <f>K686</f>
        <v>180</v>
      </c>
      <c r="L687" s="132" t="s">
        <v>18</v>
      </c>
      <c r="M687" s="133">
        <v>7973172</v>
      </c>
      <c r="N687" s="133">
        <v>0</v>
      </c>
      <c r="O687" s="133">
        <v>3619986.5799999996</v>
      </c>
      <c r="P687" s="133">
        <v>0</v>
      </c>
      <c r="Q687" s="133">
        <v>4353185.42</v>
      </c>
      <c r="R687" s="133">
        <v>0</v>
      </c>
      <c r="S687" s="133" t="s">
        <v>18</v>
      </c>
      <c r="T687" s="133" t="s">
        <v>18</v>
      </c>
      <c r="U687" s="504" t="s">
        <v>18</v>
      </c>
    </row>
    <row r="688" spans="1:21" ht="25.5" x14ac:dyDescent="0.2">
      <c r="A688" s="463" t="s">
        <v>751</v>
      </c>
      <c r="B688" s="485" t="s">
        <v>936</v>
      </c>
      <c r="C688" s="160" t="s">
        <v>40</v>
      </c>
      <c r="D688" s="187" t="s">
        <v>686</v>
      </c>
      <c r="E688" s="160" t="s">
        <v>686</v>
      </c>
      <c r="F688" s="187" t="s">
        <v>668</v>
      </c>
      <c r="G688" s="160">
        <v>5</v>
      </c>
      <c r="H688" s="464">
        <v>2970.7</v>
      </c>
      <c r="I688" s="160">
        <v>2669.5</v>
      </c>
      <c r="J688" s="160">
        <v>690.5</v>
      </c>
      <c r="K688" s="465">
        <v>180</v>
      </c>
      <c r="L688" s="486" t="s">
        <v>87</v>
      </c>
      <c r="M688" s="111">
        <v>162646</v>
      </c>
      <c r="N688" s="111">
        <v>0</v>
      </c>
      <c r="O688" s="111">
        <v>73844.679999999993</v>
      </c>
      <c r="P688" s="111">
        <v>0</v>
      </c>
      <c r="Q688" s="111">
        <v>88801.32</v>
      </c>
      <c r="R688" s="111">
        <v>0</v>
      </c>
      <c r="S688" s="111">
        <v>54.750058908674724</v>
      </c>
      <c r="T688" s="111">
        <v>54.75</v>
      </c>
      <c r="U688" s="181">
        <v>44196</v>
      </c>
    </row>
    <row r="689" spans="1:21" ht="25.5" x14ac:dyDescent="0.2">
      <c r="A689" s="466" t="s">
        <v>751</v>
      </c>
      <c r="B689" s="485" t="s">
        <v>936</v>
      </c>
      <c r="C689" s="56" t="s">
        <v>40</v>
      </c>
      <c r="D689" s="195" t="s">
        <v>686</v>
      </c>
      <c r="E689" s="56" t="s">
        <v>686</v>
      </c>
      <c r="F689" s="195" t="s">
        <v>668</v>
      </c>
      <c r="G689" s="56">
        <v>5</v>
      </c>
      <c r="H689" s="467">
        <v>2970.7</v>
      </c>
      <c r="I689" s="56">
        <v>2669.5</v>
      </c>
      <c r="J689" s="56">
        <v>690.5</v>
      </c>
      <c r="K689" s="468">
        <v>180</v>
      </c>
      <c r="L689" s="488" t="s">
        <v>462</v>
      </c>
      <c r="M689" s="111">
        <v>123522</v>
      </c>
      <c r="N689" s="111">
        <v>0</v>
      </c>
      <c r="O689" s="51">
        <v>56081.570000000007</v>
      </c>
      <c r="P689" s="111">
        <v>0</v>
      </c>
      <c r="Q689" s="111">
        <v>67440.429999999993</v>
      </c>
      <c r="R689" s="111">
        <v>0</v>
      </c>
      <c r="S689" s="111">
        <v>41.580098966573537</v>
      </c>
      <c r="T689" s="51">
        <v>41.58</v>
      </c>
      <c r="U689" s="181">
        <v>44196</v>
      </c>
    </row>
    <row r="690" spans="1:21" ht="25.5" x14ac:dyDescent="0.2">
      <c r="A690" s="466" t="s">
        <v>751</v>
      </c>
      <c r="B690" s="485" t="s">
        <v>936</v>
      </c>
      <c r="C690" s="56" t="s">
        <v>40</v>
      </c>
      <c r="D690" s="56" t="s">
        <v>686</v>
      </c>
      <c r="E690" s="56" t="s">
        <v>686</v>
      </c>
      <c r="F690" s="195" t="s">
        <v>668</v>
      </c>
      <c r="G690" s="56">
        <v>5</v>
      </c>
      <c r="H690" s="467">
        <v>2970.7</v>
      </c>
      <c r="I690" s="56">
        <v>2669.5</v>
      </c>
      <c r="J690" s="56">
        <v>690.5</v>
      </c>
      <c r="K690" s="468">
        <v>180</v>
      </c>
      <c r="L690" s="488" t="s">
        <v>36</v>
      </c>
      <c r="M690" s="111">
        <v>5813630</v>
      </c>
      <c r="N690" s="111">
        <v>0</v>
      </c>
      <c r="O690" s="51">
        <v>2639509.42</v>
      </c>
      <c r="P690" s="111">
        <v>0</v>
      </c>
      <c r="Q690" s="111">
        <v>3174120.58</v>
      </c>
      <c r="R690" s="111">
        <v>0</v>
      </c>
      <c r="S690" s="111">
        <v>1956.9899350321475</v>
      </c>
      <c r="T690" s="51">
        <v>1956.99</v>
      </c>
      <c r="U690" s="181">
        <v>44196</v>
      </c>
    </row>
    <row r="691" spans="1:21" ht="25.5" x14ac:dyDescent="0.2">
      <c r="A691" s="466" t="s">
        <v>751</v>
      </c>
      <c r="B691" s="485" t="s">
        <v>936</v>
      </c>
      <c r="C691" s="56" t="s">
        <v>40</v>
      </c>
      <c r="D691" s="56" t="s">
        <v>686</v>
      </c>
      <c r="E691" s="56" t="s">
        <v>686</v>
      </c>
      <c r="F691" s="195" t="s">
        <v>668</v>
      </c>
      <c r="G691" s="56">
        <v>5</v>
      </c>
      <c r="H691" s="467">
        <v>2970.7</v>
      </c>
      <c r="I691" s="56">
        <v>2669.5</v>
      </c>
      <c r="J691" s="56">
        <v>690.5</v>
      </c>
      <c r="K691" s="468">
        <v>180</v>
      </c>
      <c r="L691" s="488" t="s">
        <v>48</v>
      </c>
      <c r="M691" s="111">
        <v>1778172</v>
      </c>
      <c r="N691" s="111">
        <v>0</v>
      </c>
      <c r="O691" s="51">
        <v>807327.22</v>
      </c>
      <c r="P691" s="111">
        <v>0</v>
      </c>
      <c r="Q691" s="111">
        <v>970844.78</v>
      </c>
      <c r="R691" s="111">
        <v>0</v>
      </c>
      <c r="S691" s="111">
        <v>598.57003399872087</v>
      </c>
      <c r="T691" s="51">
        <v>598.57000000000005</v>
      </c>
      <c r="U691" s="181">
        <v>44196</v>
      </c>
    </row>
    <row r="692" spans="1:21" x14ac:dyDescent="0.2">
      <c r="A692" s="466"/>
      <c r="B692" s="470" t="s">
        <v>31</v>
      </c>
      <c r="C692" s="413" t="s">
        <v>18</v>
      </c>
      <c r="D692" s="413" t="s">
        <v>18</v>
      </c>
      <c r="E692" s="413" t="s">
        <v>18</v>
      </c>
      <c r="F692" s="413" t="s">
        <v>18</v>
      </c>
      <c r="G692" s="413" t="s">
        <v>18</v>
      </c>
      <c r="H692" s="471">
        <f>H691</f>
        <v>2970.7</v>
      </c>
      <c r="I692" s="471">
        <f>I691</f>
        <v>2669.5</v>
      </c>
      <c r="J692" s="471">
        <f>J691</f>
        <v>690.5</v>
      </c>
      <c r="K692" s="472">
        <f>K691</f>
        <v>180</v>
      </c>
      <c r="L692" s="413" t="s">
        <v>18</v>
      </c>
      <c r="M692" s="473">
        <v>7877970</v>
      </c>
      <c r="N692" s="473">
        <v>0</v>
      </c>
      <c r="O692" s="473">
        <v>3576762.8899999997</v>
      </c>
      <c r="P692" s="473">
        <v>0</v>
      </c>
      <c r="Q692" s="473">
        <v>4301207.1100000003</v>
      </c>
      <c r="R692" s="473">
        <v>0</v>
      </c>
      <c r="S692" s="474" t="s">
        <v>18</v>
      </c>
      <c r="T692" s="474" t="s">
        <v>18</v>
      </c>
      <c r="U692" s="543" t="s">
        <v>18</v>
      </c>
    </row>
    <row r="693" spans="1:21" ht="25.5" x14ac:dyDescent="0.2">
      <c r="A693" s="466" t="s">
        <v>760</v>
      </c>
      <c r="B693" s="487" t="s">
        <v>937</v>
      </c>
      <c r="C693" s="56" t="s">
        <v>40</v>
      </c>
      <c r="D693" s="195" t="s">
        <v>703</v>
      </c>
      <c r="E693" s="56" t="s">
        <v>703</v>
      </c>
      <c r="F693" s="195" t="s">
        <v>700</v>
      </c>
      <c r="G693" s="56">
        <v>3</v>
      </c>
      <c r="H693" s="467">
        <v>3204.3</v>
      </c>
      <c r="I693" s="56">
        <v>2953.9</v>
      </c>
      <c r="J693" s="56">
        <v>1500</v>
      </c>
      <c r="K693" s="468">
        <v>63</v>
      </c>
      <c r="L693" s="488" t="s">
        <v>112</v>
      </c>
      <c r="M693" s="111">
        <v>295629</v>
      </c>
      <c r="N693" s="111">
        <v>0</v>
      </c>
      <c r="O693" s="51">
        <v>134221.74</v>
      </c>
      <c r="P693" s="111">
        <v>0</v>
      </c>
      <c r="Q693" s="111">
        <v>161407.26</v>
      </c>
      <c r="R693" s="111">
        <v>0</v>
      </c>
      <c r="S693" s="111">
        <v>92.260088006740943</v>
      </c>
      <c r="T693" s="51">
        <v>92.26</v>
      </c>
      <c r="U693" s="181">
        <v>44196</v>
      </c>
    </row>
    <row r="694" spans="1:21" ht="25.5" x14ac:dyDescent="0.2">
      <c r="A694" s="466" t="s">
        <v>760</v>
      </c>
      <c r="B694" s="487" t="s">
        <v>937</v>
      </c>
      <c r="C694" s="56" t="s">
        <v>40</v>
      </c>
      <c r="D694" s="195" t="s">
        <v>703</v>
      </c>
      <c r="E694" s="56" t="s">
        <v>703</v>
      </c>
      <c r="F694" s="195" t="s">
        <v>700</v>
      </c>
      <c r="G694" s="56">
        <v>3</v>
      </c>
      <c r="H694" s="57">
        <v>3204.3</v>
      </c>
      <c r="I694" s="56">
        <v>2953.9</v>
      </c>
      <c r="J694" s="56">
        <v>1500</v>
      </c>
      <c r="K694" s="468">
        <v>63</v>
      </c>
      <c r="L694" s="488" t="s">
        <v>491</v>
      </c>
      <c r="M694" s="111">
        <v>6669494</v>
      </c>
      <c r="N694" s="111">
        <v>0</v>
      </c>
      <c r="O694" s="51">
        <v>3028089.54</v>
      </c>
      <c r="P694" s="111">
        <v>0</v>
      </c>
      <c r="Q694" s="111">
        <v>3641404.46</v>
      </c>
      <c r="R694" s="111">
        <v>0</v>
      </c>
      <c r="S694" s="111">
        <v>2081.4199669194518</v>
      </c>
      <c r="T694" s="51">
        <v>2081.42</v>
      </c>
      <c r="U694" s="181">
        <v>44196</v>
      </c>
    </row>
    <row r="695" spans="1:21" ht="25.5" x14ac:dyDescent="0.2">
      <c r="A695" s="466" t="s">
        <v>760</v>
      </c>
      <c r="B695" s="487" t="s">
        <v>937</v>
      </c>
      <c r="C695" s="56" t="s">
        <v>40</v>
      </c>
      <c r="D695" s="56" t="s">
        <v>703</v>
      </c>
      <c r="E695" s="56" t="s">
        <v>703</v>
      </c>
      <c r="F695" s="195" t="s">
        <v>700</v>
      </c>
      <c r="G695" s="56">
        <v>3</v>
      </c>
      <c r="H695" s="467">
        <v>3204.3</v>
      </c>
      <c r="I695" s="56">
        <v>2953.9</v>
      </c>
      <c r="J695" s="56">
        <v>1500</v>
      </c>
      <c r="K695" s="468">
        <v>63</v>
      </c>
      <c r="L695" s="488" t="s">
        <v>111</v>
      </c>
      <c r="M695" s="111">
        <v>361990</v>
      </c>
      <c r="N695" s="111">
        <v>0</v>
      </c>
      <c r="O695" s="51">
        <v>164351.01999999999</v>
      </c>
      <c r="P695" s="111">
        <v>0</v>
      </c>
      <c r="Q695" s="111">
        <v>197638.98</v>
      </c>
      <c r="R695" s="111">
        <v>0</v>
      </c>
      <c r="S695" s="111">
        <v>112.97007146646693</v>
      </c>
      <c r="T695" s="51">
        <v>112.97</v>
      </c>
      <c r="U695" s="181">
        <v>44196</v>
      </c>
    </row>
    <row r="696" spans="1:21" ht="26.25" thickBot="1" x14ac:dyDescent="0.25">
      <c r="A696" s="496" t="s">
        <v>760</v>
      </c>
      <c r="B696" s="487" t="s">
        <v>937</v>
      </c>
      <c r="C696" s="182" t="s">
        <v>40</v>
      </c>
      <c r="D696" s="188" t="s">
        <v>703</v>
      </c>
      <c r="E696" s="182" t="s">
        <v>703</v>
      </c>
      <c r="F696" s="188" t="s">
        <v>700</v>
      </c>
      <c r="G696" s="182">
        <v>3</v>
      </c>
      <c r="H696" s="183">
        <v>3204.3</v>
      </c>
      <c r="I696" s="182">
        <v>2953.9</v>
      </c>
      <c r="J696" s="182">
        <v>1500</v>
      </c>
      <c r="K696" s="498">
        <v>63</v>
      </c>
      <c r="L696" s="499" t="s">
        <v>83</v>
      </c>
      <c r="M696" s="113">
        <v>12425827</v>
      </c>
      <c r="N696" s="113">
        <v>0</v>
      </c>
      <c r="O696" s="151">
        <v>5641584.9299999997</v>
      </c>
      <c r="P696" s="113">
        <v>0</v>
      </c>
      <c r="Q696" s="113">
        <v>6784242.0700000003</v>
      </c>
      <c r="R696" s="113">
        <v>0</v>
      </c>
      <c r="S696" s="113">
        <v>3877.8600630402893</v>
      </c>
      <c r="T696" s="151">
        <v>3877.86</v>
      </c>
      <c r="U696" s="420">
        <v>44196</v>
      </c>
    </row>
    <row r="697" spans="1:21" ht="13.5" thickBot="1" x14ac:dyDescent="0.25">
      <c r="A697" s="500"/>
      <c r="B697" s="501" t="s">
        <v>31</v>
      </c>
      <c r="C697" s="132" t="s">
        <v>18</v>
      </c>
      <c r="D697" s="132" t="s">
        <v>18</v>
      </c>
      <c r="E697" s="132" t="s">
        <v>18</v>
      </c>
      <c r="F697" s="132" t="s">
        <v>18</v>
      </c>
      <c r="G697" s="132" t="s">
        <v>18</v>
      </c>
      <c r="H697" s="502">
        <f>H696</f>
        <v>3204.3</v>
      </c>
      <c r="I697" s="502">
        <f>I696</f>
        <v>2953.9</v>
      </c>
      <c r="J697" s="502">
        <f>J696</f>
        <v>1500</v>
      </c>
      <c r="K697" s="503">
        <f>K696</f>
        <v>63</v>
      </c>
      <c r="L697" s="132" t="s">
        <v>18</v>
      </c>
      <c r="M697" s="133">
        <v>19752940</v>
      </c>
      <c r="N697" s="133">
        <v>0</v>
      </c>
      <c r="O697" s="133">
        <v>8968247.2300000004</v>
      </c>
      <c r="P697" s="133">
        <v>0</v>
      </c>
      <c r="Q697" s="133">
        <v>10784692.77</v>
      </c>
      <c r="R697" s="133">
        <v>0</v>
      </c>
      <c r="S697" s="133" t="s">
        <v>18</v>
      </c>
      <c r="T697" s="133" t="s">
        <v>18</v>
      </c>
      <c r="U697" s="504" t="s">
        <v>18</v>
      </c>
    </row>
    <row r="698" spans="1:21" x14ac:dyDescent="0.2">
      <c r="A698" s="463" t="s">
        <v>761</v>
      </c>
      <c r="B698" s="485" t="s">
        <v>938</v>
      </c>
      <c r="C698" s="160" t="s">
        <v>40</v>
      </c>
      <c r="D698" s="187" t="s">
        <v>704</v>
      </c>
      <c r="E698" s="160" t="s">
        <v>704</v>
      </c>
      <c r="F698" s="187" t="s">
        <v>700</v>
      </c>
      <c r="G698" s="160">
        <v>3</v>
      </c>
      <c r="H698" s="161">
        <v>1568.6</v>
      </c>
      <c r="I698" s="160" t="s">
        <v>705</v>
      </c>
      <c r="J698" s="160">
        <v>544.29999999999995</v>
      </c>
      <c r="K698" s="465">
        <v>48</v>
      </c>
      <c r="L698" s="486" t="s">
        <v>93</v>
      </c>
      <c r="M698" s="111">
        <v>150633</v>
      </c>
      <c r="N698" s="111">
        <v>0</v>
      </c>
      <c r="O698" s="111">
        <v>68390.53</v>
      </c>
      <c r="P698" s="111">
        <v>0</v>
      </c>
      <c r="Q698" s="111">
        <v>82242.47</v>
      </c>
      <c r="R698" s="111">
        <v>0</v>
      </c>
      <c r="S698" s="111">
        <v>96.030218028815511</v>
      </c>
      <c r="T698" s="111">
        <v>96.03</v>
      </c>
      <c r="U698" s="181">
        <v>44196</v>
      </c>
    </row>
    <row r="699" spans="1:21" x14ac:dyDescent="0.2">
      <c r="A699" s="466" t="s">
        <v>761</v>
      </c>
      <c r="B699" s="485" t="s">
        <v>938</v>
      </c>
      <c r="C699" s="56" t="s">
        <v>40</v>
      </c>
      <c r="D699" s="195" t="s">
        <v>704</v>
      </c>
      <c r="E699" s="56" t="s">
        <v>704</v>
      </c>
      <c r="F699" s="195" t="s">
        <v>700</v>
      </c>
      <c r="G699" s="56">
        <v>3</v>
      </c>
      <c r="H699" s="57">
        <v>1568.6</v>
      </c>
      <c r="I699" s="56" t="s">
        <v>705</v>
      </c>
      <c r="J699" s="56">
        <v>544.29999999999995</v>
      </c>
      <c r="K699" s="468">
        <v>48</v>
      </c>
      <c r="L699" s="488" t="s">
        <v>49</v>
      </c>
      <c r="M699" s="111">
        <v>3046066</v>
      </c>
      <c r="N699" s="111">
        <v>0</v>
      </c>
      <c r="O699" s="51">
        <v>1382977.57</v>
      </c>
      <c r="P699" s="111">
        <v>0</v>
      </c>
      <c r="Q699" s="111">
        <v>1663088.43</v>
      </c>
      <c r="R699" s="111">
        <v>0</v>
      </c>
      <c r="S699" s="51">
        <v>5596.2998346500099</v>
      </c>
      <c r="T699" s="51">
        <v>5596.3</v>
      </c>
      <c r="U699" s="181">
        <v>44196</v>
      </c>
    </row>
    <row r="700" spans="1:21" x14ac:dyDescent="0.2">
      <c r="A700" s="466" t="s">
        <v>761</v>
      </c>
      <c r="B700" s="485" t="s">
        <v>938</v>
      </c>
      <c r="C700" s="56" t="s">
        <v>40</v>
      </c>
      <c r="D700" s="195" t="s">
        <v>704</v>
      </c>
      <c r="E700" s="56" t="s">
        <v>704</v>
      </c>
      <c r="F700" s="195" t="s">
        <v>700</v>
      </c>
      <c r="G700" s="56">
        <v>3</v>
      </c>
      <c r="H700" s="467">
        <v>1568.6</v>
      </c>
      <c r="I700" s="56" t="s">
        <v>705</v>
      </c>
      <c r="J700" s="56">
        <v>544.29999999999995</v>
      </c>
      <c r="K700" s="468">
        <v>48</v>
      </c>
      <c r="L700" s="488" t="s">
        <v>462</v>
      </c>
      <c r="M700" s="111">
        <v>88610</v>
      </c>
      <c r="N700" s="111">
        <v>0</v>
      </c>
      <c r="O700" s="51">
        <v>40230.79</v>
      </c>
      <c r="P700" s="111">
        <v>0</v>
      </c>
      <c r="Q700" s="111">
        <v>48379.21</v>
      </c>
      <c r="R700" s="111">
        <v>0</v>
      </c>
      <c r="S700" s="111">
        <v>56.489863572612521</v>
      </c>
      <c r="T700" s="51">
        <v>56.49</v>
      </c>
      <c r="U700" s="181">
        <v>44196</v>
      </c>
    </row>
    <row r="701" spans="1:21" x14ac:dyDescent="0.2">
      <c r="A701" s="466" t="s">
        <v>761</v>
      </c>
      <c r="B701" s="485" t="s">
        <v>938</v>
      </c>
      <c r="C701" s="56" t="s">
        <v>40</v>
      </c>
      <c r="D701" s="195" t="s">
        <v>704</v>
      </c>
      <c r="E701" s="56" t="s">
        <v>704</v>
      </c>
      <c r="F701" s="195" t="s">
        <v>700</v>
      </c>
      <c r="G701" s="56">
        <v>3</v>
      </c>
      <c r="H701" s="467">
        <v>1568.6</v>
      </c>
      <c r="I701" s="56" t="s">
        <v>705</v>
      </c>
      <c r="J701" s="56">
        <v>544.29999999999995</v>
      </c>
      <c r="K701" s="468">
        <v>48</v>
      </c>
      <c r="L701" s="488" t="s">
        <v>87</v>
      </c>
      <c r="M701" s="111">
        <v>116657</v>
      </c>
      <c r="N701" s="111">
        <v>0</v>
      </c>
      <c r="O701" s="51">
        <v>52964.71</v>
      </c>
      <c r="P701" s="111">
        <v>0</v>
      </c>
      <c r="Q701" s="111">
        <v>63692.29</v>
      </c>
      <c r="R701" s="111">
        <v>0</v>
      </c>
      <c r="S701" s="111">
        <v>74.370138977432106</v>
      </c>
      <c r="T701" s="51">
        <v>74.37</v>
      </c>
      <c r="U701" s="181">
        <v>44196</v>
      </c>
    </row>
    <row r="702" spans="1:21" ht="25.5" x14ac:dyDescent="0.2">
      <c r="A702" s="466" t="s">
        <v>761</v>
      </c>
      <c r="B702" s="485" t="s">
        <v>938</v>
      </c>
      <c r="C702" s="56" t="s">
        <v>40</v>
      </c>
      <c r="D702" s="195" t="s">
        <v>704</v>
      </c>
      <c r="E702" s="56" t="s">
        <v>704</v>
      </c>
      <c r="F702" s="195" t="s">
        <v>700</v>
      </c>
      <c r="G702" s="56">
        <v>3</v>
      </c>
      <c r="H702" s="467">
        <v>1568.6</v>
      </c>
      <c r="I702" s="56" t="s">
        <v>705</v>
      </c>
      <c r="J702" s="56">
        <v>544.29999999999995</v>
      </c>
      <c r="K702" s="468">
        <v>48</v>
      </c>
      <c r="L702" s="488" t="s">
        <v>96</v>
      </c>
      <c r="M702" s="111">
        <v>118147</v>
      </c>
      <c r="N702" s="111">
        <v>0</v>
      </c>
      <c r="O702" s="51">
        <v>53641.21</v>
      </c>
      <c r="P702" s="111">
        <v>0</v>
      </c>
      <c r="Q702" s="111">
        <v>64505.79</v>
      </c>
      <c r="R702" s="111">
        <v>0</v>
      </c>
      <c r="S702" s="111">
        <v>75.320030600535517</v>
      </c>
      <c r="T702" s="51">
        <v>75.319999999999993</v>
      </c>
      <c r="U702" s="181">
        <v>44196</v>
      </c>
    </row>
    <row r="703" spans="1:21" x14ac:dyDescent="0.2">
      <c r="A703" s="466" t="s">
        <v>761</v>
      </c>
      <c r="B703" s="485" t="s">
        <v>938</v>
      </c>
      <c r="C703" s="56" t="s">
        <v>40</v>
      </c>
      <c r="D703" s="195" t="s">
        <v>704</v>
      </c>
      <c r="E703" s="56" t="s">
        <v>704</v>
      </c>
      <c r="F703" s="195" t="s">
        <v>700</v>
      </c>
      <c r="G703" s="56">
        <v>3</v>
      </c>
      <c r="H703" s="57">
        <v>1568.6</v>
      </c>
      <c r="I703" s="56" t="s">
        <v>705</v>
      </c>
      <c r="J703" s="56">
        <v>544.29999999999995</v>
      </c>
      <c r="K703" s="468">
        <v>48</v>
      </c>
      <c r="L703" s="488" t="s">
        <v>95</v>
      </c>
      <c r="M703" s="111">
        <v>780582</v>
      </c>
      <c r="N703" s="111">
        <v>0</v>
      </c>
      <c r="O703" s="51">
        <v>354400.53</v>
      </c>
      <c r="P703" s="111">
        <v>0</v>
      </c>
      <c r="Q703" s="111">
        <v>426181.47</v>
      </c>
      <c r="R703" s="111">
        <v>0</v>
      </c>
      <c r="S703" s="111">
        <v>497.62973352033663</v>
      </c>
      <c r="T703" s="51">
        <v>497.63</v>
      </c>
      <c r="U703" s="181">
        <v>44196</v>
      </c>
    </row>
    <row r="704" spans="1:21" x14ac:dyDescent="0.2">
      <c r="A704" s="466" t="s">
        <v>761</v>
      </c>
      <c r="B704" s="485" t="s">
        <v>938</v>
      </c>
      <c r="C704" s="56" t="s">
        <v>40</v>
      </c>
      <c r="D704" s="195" t="s">
        <v>704</v>
      </c>
      <c r="E704" s="56" t="s">
        <v>704</v>
      </c>
      <c r="F704" s="195" t="s">
        <v>700</v>
      </c>
      <c r="G704" s="56">
        <v>3</v>
      </c>
      <c r="H704" s="467">
        <v>1568.6</v>
      </c>
      <c r="I704" s="56" t="s">
        <v>705</v>
      </c>
      <c r="J704" s="56">
        <v>544.29999999999995</v>
      </c>
      <c r="K704" s="468">
        <v>48</v>
      </c>
      <c r="L704" s="488" t="s">
        <v>112</v>
      </c>
      <c r="M704" s="111">
        <v>144719</v>
      </c>
      <c r="N704" s="111">
        <v>0</v>
      </c>
      <c r="O704" s="51">
        <v>65705.45</v>
      </c>
      <c r="P704" s="111">
        <v>0</v>
      </c>
      <c r="Q704" s="111">
        <v>79013.55</v>
      </c>
      <c r="R704" s="111">
        <v>0</v>
      </c>
      <c r="S704" s="111">
        <v>92.259977049598376</v>
      </c>
      <c r="T704" s="51">
        <v>92.26</v>
      </c>
      <c r="U704" s="181">
        <v>44196</v>
      </c>
    </row>
    <row r="705" spans="1:21" x14ac:dyDescent="0.2">
      <c r="A705" s="466" t="s">
        <v>761</v>
      </c>
      <c r="B705" s="485" t="s">
        <v>938</v>
      </c>
      <c r="C705" s="56" t="s">
        <v>40</v>
      </c>
      <c r="D705" s="195" t="s">
        <v>704</v>
      </c>
      <c r="E705" s="56" t="s">
        <v>704</v>
      </c>
      <c r="F705" s="195" t="s">
        <v>700</v>
      </c>
      <c r="G705" s="56">
        <v>3</v>
      </c>
      <c r="H705" s="57">
        <v>1568.6</v>
      </c>
      <c r="I705" s="56" t="s">
        <v>705</v>
      </c>
      <c r="J705" s="56">
        <v>544.29999999999995</v>
      </c>
      <c r="K705" s="468">
        <v>48</v>
      </c>
      <c r="L705" s="488" t="s">
        <v>491</v>
      </c>
      <c r="M705" s="111">
        <v>3264915</v>
      </c>
      <c r="N705" s="111">
        <v>0</v>
      </c>
      <c r="O705" s="51">
        <v>1482339.59</v>
      </c>
      <c r="P705" s="111">
        <v>0</v>
      </c>
      <c r="Q705" s="111">
        <v>1782575.41</v>
      </c>
      <c r="R705" s="111">
        <v>0</v>
      </c>
      <c r="S705" s="111">
        <v>2081.4197373454035</v>
      </c>
      <c r="T705" s="51">
        <v>2081.42</v>
      </c>
      <c r="U705" s="181">
        <v>44196</v>
      </c>
    </row>
    <row r="706" spans="1:21" x14ac:dyDescent="0.2">
      <c r="A706" s="466" t="s">
        <v>761</v>
      </c>
      <c r="B706" s="485" t="s">
        <v>938</v>
      </c>
      <c r="C706" s="56" t="s">
        <v>40</v>
      </c>
      <c r="D706" s="56" t="s">
        <v>704</v>
      </c>
      <c r="E706" s="56" t="s">
        <v>704</v>
      </c>
      <c r="F706" s="195" t="s">
        <v>700</v>
      </c>
      <c r="G706" s="56">
        <v>3</v>
      </c>
      <c r="H706" s="57">
        <v>1568.6</v>
      </c>
      <c r="I706" s="56" t="s">
        <v>705</v>
      </c>
      <c r="J706" s="56">
        <v>544.29999999999995</v>
      </c>
      <c r="K706" s="468">
        <v>48</v>
      </c>
      <c r="L706" s="488" t="s">
        <v>48</v>
      </c>
      <c r="M706" s="111">
        <v>2181954</v>
      </c>
      <c r="N706" s="111">
        <v>0</v>
      </c>
      <c r="O706" s="51">
        <v>990652.67999999993</v>
      </c>
      <c r="P706" s="111">
        <v>0</v>
      </c>
      <c r="Q706" s="111">
        <v>1191301.32</v>
      </c>
      <c r="R706" s="111">
        <v>0</v>
      </c>
      <c r="S706" s="111">
        <v>1391.0200178503126</v>
      </c>
      <c r="T706" s="51">
        <v>1391.02</v>
      </c>
      <c r="U706" s="181">
        <v>44196</v>
      </c>
    </row>
    <row r="707" spans="1:21" x14ac:dyDescent="0.2">
      <c r="A707" s="466" t="s">
        <v>761</v>
      </c>
      <c r="B707" s="485" t="s">
        <v>938</v>
      </c>
      <c r="C707" s="56" t="s">
        <v>40</v>
      </c>
      <c r="D707" s="56" t="s">
        <v>704</v>
      </c>
      <c r="E707" s="56" t="s">
        <v>704</v>
      </c>
      <c r="F707" s="195" t="s">
        <v>700</v>
      </c>
      <c r="G707" s="56">
        <v>3</v>
      </c>
      <c r="H707" s="57">
        <v>1568.6</v>
      </c>
      <c r="I707" s="56" t="s">
        <v>705</v>
      </c>
      <c r="J707" s="56">
        <v>544.29999999999995</v>
      </c>
      <c r="K707" s="468">
        <v>48</v>
      </c>
      <c r="L707" s="488" t="s">
        <v>36</v>
      </c>
      <c r="M707" s="111">
        <v>1238818</v>
      </c>
      <c r="N707" s="111">
        <v>0</v>
      </c>
      <c r="O707" s="51">
        <v>562449.24</v>
      </c>
      <c r="P707" s="111">
        <v>0</v>
      </c>
      <c r="Q707" s="111">
        <v>676368.76</v>
      </c>
      <c r="R707" s="111">
        <v>0</v>
      </c>
      <c r="S707" s="111">
        <v>789.76029580517661</v>
      </c>
      <c r="T707" s="51">
        <v>789.76</v>
      </c>
      <c r="U707" s="181">
        <v>44196</v>
      </c>
    </row>
    <row r="708" spans="1:21" x14ac:dyDescent="0.2">
      <c r="A708" s="466"/>
      <c r="B708" s="470" t="s">
        <v>31</v>
      </c>
      <c r="C708" s="413" t="s">
        <v>18</v>
      </c>
      <c r="D708" s="413" t="s">
        <v>18</v>
      </c>
      <c r="E708" s="413" t="s">
        <v>18</v>
      </c>
      <c r="F708" s="413" t="s">
        <v>18</v>
      </c>
      <c r="G708" s="413" t="s">
        <v>18</v>
      </c>
      <c r="H708" s="471">
        <f>H707</f>
        <v>1568.6</v>
      </c>
      <c r="I708" s="471" t="str">
        <f>I707</f>
        <v>1438</v>
      </c>
      <c r="J708" s="471">
        <f>J707</f>
        <v>544.29999999999995</v>
      </c>
      <c r="K708" s="472">
        <f>K707</f>
        <v>48</v>
      </c>
      <c r="L708" s="413" t="s">
        <v>18</v>
      </c>
      <c r="M708" s="473">
        <v>11131101</v>
      </c>
      <c r="N708" s="473">
        <v>0</v>
      </c>
      <c r="O708" s="473">
        <v>5053752.3</v>
      </c>
      <c r="P708" s="473">
        <v>0</v>
      </c>
      <c r="Q708" s="473">
        <v>6077348.7000000002</v>
      </c>
      <c r="R708" s="473">
        <v>0</v>
      </c>
      <c r="S708" s="474" t="s">
        <v>18</v>
      </c>
      <c r="T708" s="474" t="s">
        <v>18</v>
      </c>
      <c r="U708" s="543" t="s">
        <v>18</v>
      </c>
    </row>
    <row r="709" spans="1:21" ht="25.5" x14ac:dyDescent="0.2">
      <c r="A709" s="466" t="s">
        <v>762</v>
      </c>
      <c r="B709" s="487" t="s">
        <v>939</v>
      </c>
      <c r="C709" s="56" t="s">
        <v>40</v>
      </c>
      <c r="D709" s="195" t="s">
        <v>676</v>
      </c>
      <c r="E709" s="56" t="s">
        <v>676</v>
      </c>
      <c r="F709" s="195" t="s">
        <v>683</v>
      </c>
      <c r="G709" s="56">
        <v>4</v>
      </c>
      <c r="H709" s="57">
        <v>2565</v>
      </c>
      <c r="I709" s="56" t="s">
        <v>706</v>
      </c>
      <c r="J709" s="56">
        <v>675</v>
      </c>
      <c r="K709" s="468">
        <v>159</v>
      </c>
      <c r="L709" s="488" t="s">
        <v>48</v>
      </c>
      <c r="M709" s="111">
        <v>1235124</v>
      </c>
      <c r="N709" s="111">
        <v>0</v>
      </c>
      <c r="O709" s="51">
        <v>560772.09</v>
      </c>
      <c r="P709" s="111">
        <v>0</v>
      </c>
      <c r="Q709" s="111">
        <v>674351.91</v>
      </c>
      <c r="R709" s="111">
        <v>0</v>
      </c>
      <c r="S709" s="111">
        <v>481.52982456140353</v>
      </c>
      <c r="T709" s="51">
        <v>481.53</v>
      </c>
      <c r="U709" s="181">
        <v>44196</v>
      </c>
    </row>
    <row r="710" spans="1:21" ht="26.25" thickBot="1" x14ac:dyDescent="0.25">
      <c r="A710" s="496" t="s">
        <v>762</v>
      </c>
      <c r="B710" s="487" t="s">
        <v>939</v>
      </c>
      <c r="C710" s="182" t="s">
        <v>40</v>
      </c>
      <c r="D710" s="188" t="s">
        <v>676</v>
      </c>
      <c r="E710" s="182" t="s">
        <v>676</v>
      </c>
      <c r="F710" s="188" t="s">
        <v>683</v>
      </c>
      <c r="G710" s="182">
        <v>4</v>
      </c>
      <c r="H710" s="183">
        <v>2565</v>
      </c>
      <c r="I710" s="182" t="s">
        <v>706</v>
      </c>
      <c r="J710" s="182">
        <v>675</v>
      </c>
      <c r="K710" s="498">
        <v>159</v>
      </c>
      <c r="L710" s="499" t="s">
        <v>36</v>
      </c>
      <c r="M710" s="113">
        <v>4374146</v>
      </c>
      <c r="N710" s="113">
        <v>0</v>
      </c>
      <c r="O710" s="151">
        <v>1985953.62</v>
      </c>
      <c r="P710" s="113">
        <v>0</v>
      </c>
      <c r="Q710" s="113">
        <v>2388192.38</v>
      </c>
      <c r="R710" s="113">
        <v>0</v>
      </c>
      <c r="S710" s="113">
        <v>1705.3200779727094</v>
      </c>
      <c r="T710" s="151">
        <v>1705.32</v>
      </c>
      <c r="U710" s="420">
        <v>44196</v>
      </c>
    </row>
    <row r="711" spans="1:21" ht="13.5" thickBot="1" x14ac:dyDescent="0.25">
      <c r="A711" s="500"/>
      <c r="B711" s="501" t="s">
        <v>31</v>
      </c>
      <c r="C711" s="132" t="s">
        <v>18</v>
      </c>
      <c r="D711" s="132" t="s">
        <v>18</v>
      </c>
      <c r="E711" s="132" t="s">
        <v>18</v>
      </c>
      <c r="F711" s="132" t="s">
        <v>18</v>
      </c>
      <c r="G711" s="132" t="s">
        <v>18</v>
      </c>
      <c r="H711" s="502">
        <f>H710</f>
        <v>2565</v>
      </c>
      <c r="I711" s="502" t="str">
        <f>I710</f>
        <v>2384</v>
      </c>
      <c r="J711" s="502">
        <f>J710</f>
        <v>675</v>
      </c>
      <c r="K711" s="503">
        <f>K710</f>
        <v>159</v>
      </c>
      <c r="L711" s="132" t="s">
        <v>18</v>
      </c>
      <c r="M711" s="133">
        <v>5609270</v>
      </c>
      <c r="N711" s="133">
        <v>0</v>
      </c>
      <c r="O711" s="133">
        <v>2546725.71</v>
      </c>
      <c r="P711" s="133">
        <v>0</v>
      </c>
      <c r="Q711" s="133">
        <v>3062544.29</v>
      </c>
      <c r="R711" s="133">
        <v>0</v>
      </c>
      <c r="S711" s="133" t="s">
        <v>18</v>
      </c>
      <c r="T711" s="133" t="s">
        <v>18</v>
      </c>
      <c r="U711" s="504" t="s">
        <v>18</v>
      </c>
    </row>
    <row r="712" spans="1:21" x14ac:dyDescent="0.2">
      <c r="A712" s="463" t="s">
        <v>763</v>
      </c>
      <c r="B712" s="485" t="s">
        <v>940</v>
      </c>
      <c r="C712" s="160" t="s">
        <v>40</v>
      </c>
      <c r="D712" s="187" t="s">
        <v>707</v>
      </c>
      <c r="E712" s="160" t="s">
        <v>707</v>
      </c>
      <c r="F712" s="187" t="s">
        <v>675</v>
      </c>
      <c r="G712" s="160">
        <v>2</v>
      </c>
      <c r="H712" s="161">
        <v>598.1</v>
      </c>
      <c r="I712" s="160">
        <v>543.20000000000005</v>
      </c>
      <c r="J712" s="160">
        <v>351.9</v>
      </c>
      <c r="K712" s="465">
        <v>30</v>
      </c>
      <c r="L712" s="486" t="s">
        <v>93</v>
      </c>
      <c r="M712" s="111">
        <v>180883</v>
      </c>
      <c r="N712" s="111">
        <v>0</v>
      </c>
      <c r="O712" s="111">
        <v>82124.66</v>
      </c>
      <c r="P712" s="111">
        <v>0</v>
      </c>
      <c r="Q712" s="111">
        <v>98758.34</v>
      </c>
      <c r="R712" s="111">
        <v>0</v>
      </c>
      <c r="S712" s="111">
        <v>302.42935963885634</v>
      </c>
      <c r="T712" s="111">
        <v>302.43</v>
      </c>
      <c r="U712" s="181">
        <v>44196</v>
      </c>
    </row>
    <row r="713" spans="1:21" x14ac:dyDescent="0.2">
      <c r="A713" s="466" t="s">
        <v>763</v>
      </c>
      <c r="B713" s="485" t="s">
        <v>940</v>
      </c>
      <c r="C713" s="56" t="s">
        <v>40</v>
      </c>
      <c r="D713" s="195" t="s">
        <v>707</v>
      </c>
      <c r="E713" s="56" t="s">
        <v>707</v>
      </c>
      <c r="F713" s="195" t="s">
        <v>675</v>
      </c>
      <c r="G713" s="56">
        <v>2</v>
      </c>
      <c r="H713" s="57">
        <v>598.1</v>
      </c>
      <c r="I713" s="56">
        <v>543.20000000000005</v>
      </c>
      <c r="J713" s="56">
        <v>351.9</v>
      </c>
      <c r="K713" s="468">
        <v>30</v>
      </c>
      <c r="L713" s="488" t="s">
        <v>49</v>
      </c>
      <c r="M713" s="111">
        <v>3809722</v>
      </c>
      <c r="N713" s="111">
        <v>0</v>
      </c>
      <c r="O713" s="51">
        <v>1729693.34</v>
      </c>
      <c r="P713" s="111">
        <v>0</v>
      </c>
      <c r="Q713" s="111">
        <v>2080028.66</v>
      </c>
      <c r="R713" s="111">
        <v>0</v>
      </c>
      <c r="S713" s="51">
        <v>10826.149474282467</v>
      </c>
      <c r="T713" s="51">
        <v>10826.15</v>
      </c>
      <c r="U713" s="181">
        <v>44196</v>
      </c>
    </row>
    <row r="714" spans="1:21" x14ac:dyDescent="0.2">
      <c r="A714" s="466" t="s">
        <v>763</v>
      </c>
      <c r="B714" s="485" t="s">
        <v>940</v>
      </c>
      <c r="C714" s="56" t="s">
        <v>40</v>
      </c>
      <c r="D714" s="195" t="s">
        <v>707</v>
      </c>
      <c r="E714" s="56" t="s">
        <v>707</v>
      </c>
      <c r="F714" s="195" t="s">
        <v>675</v>
      </c>
      <c r="G714" s="56">
        <v>2</v>
      </c>
      <c r="H714" s="467">
        <v>598.1</v>
      </c>
      <c r="I714" s="56">
        <v>543.20000000000005</v>
      </c>
      <c r="J714" s="56">
        <v>351.9</v>
      </c>
      <c r="K714" s="468">
        <v>30</v>
      </c>
      <c r="L714" s="488" t="s">
        <v>94</v>
      </c>
      <c r="M714" s="111">
        <v>106402</v>
      </c>
      <c r="N714" s="111">
        <v>0</v>
      </c>
      <c r="O714" s="51">
        <v>48308.73</v>
      </c>
      <c r="P714" s="111">
        <v>0</v>
      </c>
      <c r="Q714" s="111">
        <v>58093.27</v>
      </c>
      <c r="R714" s="111">
        <v>0</v>
      </c>
      <c r="S714" s="111">
        <v>177.9000167196121</v>
      </c>
      <c r="T714" s="51">
        <v>177.9</v>
      </c>
      <c r="U714" s="181">
        <v>44196</v>
      </c>
    </row>
    <row r="715" spans="1:21" x14ac:dyDescent="0.2">
      <c r="A715" s="466" t="s">
        <v>763</v>
      </c>
      <c r="B715" s="485" t="s">
        <v>940</v>
      </c>
      <c r="C715" s="56" t="s">
        <v>40</v>
      </c>
      <c r="D715" s="195" t="s">
        <v>707</v>
      </c>
      <c r="E715" s="56" t="s">
        <v>707</v>
      </c>
      <c r="F715" s="195" t="s">
        <v>675</v>
      </c>
      <c r="G715" s="56">
        <v>2</v>
      </c>
      <c r="H715" s="467">
        <v>598.1</v>
      </c>
      <c r="I715" s="56">
        <v>543.20000000000005</v>
      </c>
      <c r="J715" s="56">
        <v>351.9</v>
      </c>
      <c r="K715" s="468">
        <v>30</v>
      </c>
      <c r="L715" s="488" t="s">
        <v>462</v>
      </c>
      <c r="M715" s="111">
        <v>106402</v>
      </c>
      <c r="N715" s="111">
        <v>0</v>
      </c>
      <c r="O715" s="51">
        <v>48308.73</v>
      </c>
      <c r="P715" s="111">
        <v>0</v>
      </c>
      <c r="Q715" s="111">
        <v>58093.27</v>
      </c>
      <c r="R715" s="111">
        <v>0</v>
      </c>
      <c r="S715" s="111">
        <v>177.9000167196121</v>
      </c>
      <c r="T715" s="51">
        <v>177.9</v>
      </c>
      <c r="U715" s="181">
        <v>44196</v>
      </c>
    </row>
    <row r="716" spans="1:21" x14ac:dyDescent="0.2">
      <c r="A716" s="466" t="s">
        <v>763</v>
      </c>
      <c r="B716" s="485" t="s">
        <v>940</v>
      </c>
      <c r="C716" s="56" t="s">
        <v>40</v>
      </c>
      <c r="D716" s="195" t="s">
        <v>707</v>
      </c>
      <c r="E716" s="56" t="s">
        <v>707</v>
      </c>
      <c r="F716" s="195" t="s">
        <v>675</v>
      </c>
      <c r="G716" s="56">
        <v>2</v>
      </c>
      <c r="H716" s="467">
        <v>598.1</v>
      </c>
      <c r="I716" s="56">
        <v>543.20000000000005</v>
      </c>
      <c r="J716" s="56">
        <v>351.9</v>
      </c>
      <c r="K716" s="468">
        <v>30</v>
      </c>
      <c r="L716" s="488" t="s">
        <v>87</v>
      </c>
      <c r="M716" s="111">
        <v>140099</v>
      </c>
      <c r="N716" s="111">
        <v>0</v>
      </c>
      <c r="O716" s="51">
        <v>63607.869999999995</v>
      </c>
      <c r="P716" s="111">
        <v>0</v>
      </c>
      <c r="Q716" s="111">
        <v>76491.13</v>
      </c>
      <c r="R716" s="111">
        <v>0</v>
      </c>
      <c r="S716" s="111">
        <v>234.24009362982778</v>
      </c>
      <c r="T716" s="51">
        <v>234.24</v>
      </c>
      <c r="U716" s="181">
        <v>44196</v>
      </c>
    </row>
    <row r="717" spans="1:21" ht="25.5" x14ac:dyDescent="0.2">
      <c r="A717" s="466" t="s">
        <v>763</v>
      </c>
      <c r="B717" s="485" t="s">
        <v>940</v>
      </c>
      <c r="C717" s="56" t="s">
        <v>40</v>
      </c>
      <c r="D717" s="195" t="s">
        <v>707</v>
      </c>
      <c r="E717" s="56" t="s">
        <v>707</v>
      </c>
      <c r="F717" s="195" t="s">
        <v>675</v>
      </c>
      <c r="G717" s="56">
        <v>2</v>
      </c>
      <c r="H717" s="467">
        <v>598.1</v>
      </c>
      <c r="I717" s="56">
        <v>543.20000000000005</v>
      </c>
      <c r="J717" s="56">
        <v>351.9</v>
      </c>
      <c r="K717" s="468">
        <v>30</v>
      </c>
      <c r="L717" s="488" t="s">
        <v>96</v>
      </c>
      <c r="M717" s="111">
        <v>141869</v>
      </c>
      <c r="N717" s="111">
        <v>0</v>
      </c>
      <c r="O717" s="51">
        <v>64411.490000000005</v>
      </c>
      <c r="P717" s="111">
        <v>0</v>
      </c>
      <c r="Q717" s="111">
        <v>77457.509999999995</v>
      </c>
      <c r="R717" s="111">
        <v>0</v>
      </c>
      <c r="S717" s="111">
        <v>237.19946497241264</v>
      </c>
      <c r="T717" s="51">
        <v>237.2</v>
      </c>
      <c r="U717" s="181">
        <v>44196</v>
      </c>
    </row>
    <row r="718" spans="1:21" x14ac:dyDescent="0.2">
      <c r="A718" s="466" t="s">
        <v>763</v>
      </c>
      <c r="B718" s="485" t="s">
        <v>940</v>
      </c>
      <c r="C718" s="56" t="s">
        <v>40</v>
      </c>
      <c r="D718" s="195" t="s">
        <v>707</v>
      </c>
      <c r="E718" s="56" t="s">
        <v>707</v>
      </c>
      <c r="F718" s="195" t="s">
        <v>675</v>
      </c>
      <c r="G718" s="56">
        <v>2</v>
      </c>
      <c r="H718" s="57">
        <v>598.1</v>
      </c>
      <c r="I718" s="56">
        <v>543.20000000000005</v>
      </c>
      <c r="J718" s="56">
        <v>351.9</v>
      </c>
      <c r="K718" s="468">
        <v>30</v>
      </c>
      <c r="L718" s="488" t="s">
        <v>95</v>
      </c>
      <c r="M718" s="111">
        <v>688443</v>
      </c>
      <c r="N718" s="111">
        <v>0</v>
      </c>
      <c r="O718" s="51">
        <v>312567.5</v>
      </c>
      <c r="P718" s="111">
        <v>0</v>
      </c>
      <c r="Q718" s="111">
        <v>375875.5</v>
      </c>
      <c r="R718" s="111">
        <v>0</v>
      </c>
      <c r="S718" s="111">
        <v>1151.0499916401939</v>
      </c>
      <c r="T718" s="51">
        <v>1151.05</v>
      </c>
      <c r="U718" s="181">
        <v>44196</v>
      </c>
    </row>
    <row r="719" spans="1:21" x14ac:dyDescent="0.2">
      <c r="A719" s="466" t="s">
        <v>763</v>
      </c>
      <c r="B719" s="485" t="s">
        <v>940</v>
      </c>
      <c r="C719" s="56" t="s">
        <v>40</v>
      </c>
      <c r="D719" s="195" t="s">
        <v>707</v>
      </c>
      <c r="E719" s="56" t="s">
        <v>707</v>
      </c>
      <c r="F719" s="195" t="s">
        <v>675</v>
      </c>
      <c r="G719" s="56">
        <v>2</v>
      </c>
      <c r="H719" s="467">
        <v>598.1</v>
      </c>
      <c r="I719" s="56">
        <v>543.20000000000005</v>
      </c>
      <c r="J719" s="56">
        <v>351.9</v>
      </c>
      <c r="K719" s="468">
        <v>30</v>
      </c>
      <c r="L719" s="488" t="s">
        <v>37</v>
      </c>
      <c r="M719" s="111">
        <v>106402</v>
      </c>
      <c r="N719" s="111">
        <v>0</v>
      </c>
      <c r="O719" s="51">
        <v>48308.73</v>
      </c>
      <c r="P719" s="111">
        <v>0</v>
      </c>
      <c r="Q719" s="111">
        <v>58093.27</v>
      </c>
      <c r="R719" s="111">
        <v>0</v>
      </c>
      <c r="S719" s="111">
        <v>177.9000167196121</v>
      </c>
      <c r="T719" s="51">
        <v>177.9</v>
      </c>
      <c r="U719" s="181">
        <v>44196</v>
      </c>
    </row>
    <row r="720" spans="1:21" x14ac:dyDescent="0.2">
      <c r="A720" s="466" t="s">
        <v>763</v>
      </c>
      <c r="B720" s="485" t="s">
        <v>940</v>
      </c>
      <c r="C720" s="56" t="s">
        <v>40</v>
      </c>
      <c r="D720" s="195" t="s">
        <v>707</v>
      </c>
      <c r="E720" s="56" t="s">
        <v>707</v>
      </c>
      <c r="F720" s="195" t="s">
        <v>675</v>
      </c>
      <c r="G720" s="56">
        <v>2</v>
      </c>
      <c r="H720" s="467">
        <v>598.1</v>
      </c>
      <c r="I720" s="56">
        <v>543.20000000000005</v>
      </c>
      <c r="J720" s="56">
        <v>351.9</v>
      </c>
      <c r="K720" s="468">
        <v>30</v>
      </c>
      <c r="L720" s="488" t="s">
        <v>112</v>
      </c>
      <c r="M720" s="111">
        <v>173790</v>
      </c>
      <c r="N720" s="111">
        <v>0</v>
      </c>
      <c r="O720" s="51">
        <v>78904.289999999994</v>
      </c>
      <c r="P720" s="111">
        <v>0</v>
      </c>
      <c r="Q720" s="111">
        <v>94885.71</v>
      </c>
      <c r="R720" s="111">
        <v>0</v>
      </c>
      <c r="S720" s="111">
        <v>290.57013877278047</v>
      </c>
      <c r="T720" s="51">
        <v>290.57</v>
      </c>
      <c r="U720" s="181">
        <v>44196</v>
      </c>
    </row>
    <row r="721" spans="1:21" x14ac:dyDescent="0.2">
      <c r="A721" s="466" t="s">
        <v>763</v>
      </c>
      <c r="B721" s="485" t="s">
        <v>940</v>
      </c>
      <c r="C721" s="56" t="s">
        <v>40</v>
      </c>
      <c r="D721" s="195" t="s">
        <v>707</v>
      </c>
      <c r="E721" s="56" t="s">
        <v>707</v>
      </c>
      <c r="F721" s="195" t="s">
        <v>675</v>
      </c>
      <c r="G721" s="56">
        <v>2</v>
      </c>
      <c r="H721" s="57">
        <v>598.1</v>
      </c>
      <c r="I721" s="56">
        <v>543.20000000000005</v>
      </c>
      <c r="J721" s="56">
        <v>351.9</v>
      </c>
      <c r="K721" s="468">
        <v>30</v>
      </c>
      <c r="L721" s="488" t="s">
        <v>491</v>
      </c>
      <c r="M721" s="111">
        <v>2870007</v>
      </c>
      <c r="N721" s="111">
        <v>0</v>
      </c>
      <c r="O721" s="51">
        <v>1303043.1100000001</v>
      </c>
      <c r="P721" s="111">
        <v>0</v>
      </c>
      <c r="Q721" s="111">
        <v>1566963.89</v>
      </c>
      <c r="R721" s="111">
        <v>0</v>
      </c>
      <c r="S721" s="111">
        <v>4798.5403778632335</v>
      </c>
      <c r="T721" s="51">
        <v>4798.54</v>
      </c>
      <c r="U721" s="181">
        <v>44196</v>
      </c>
    </row>
    <row r="722" spans="1:21" x14ac:dyDescent="0.2">
      <c r="A722" s="466" t="s">
        <v>763</v>
      </c>
      <c r="B722" s="485" t="s">
        <v>940</v>
      </c>
      <c r="C722" s="56" t="s">
        <v>40</v>
      </c>
      <c r="D722" s="56" t="s">
        <v>707</v>
      </c>
      <c r="E722" s="56" t="s">
        <v>707</v>
      </c>
      <c r="F722" s="195" t="s">
        <v>675</v>
      </c>
      <c r="G722" s="56">
        <v>2</v>
      </c>
      <c r="H722" s="57">
        <v>598.1</v>
      </c>
      <c r="I722" s="56">
        <v>543.20000000000005</v>
      </c>
      <c r="J722" s="56">
        <v>351.9</v>
      </c>
      <c r="K722" s="468">
        <v>30</v>
      </c>
      <c r="L722" s="488" t="s">
        <v>34</v>
      </c>
      <c r="M722" s="111">
        <v>398119</v>
      </c>
      <c r="N722" s="111">
        <v>0</v>
      </c>
      <c r="O722" s="51">
        <v>180754.34</v>
      </c>
      <c r="P722" s="111">
        <v>0</v>
      </c>
      <c r="Q722" s="111">
        <v>217364.66</v>
      </c>
      <c r="R722" s="111">
        <v>0</v>
      </c>
      <c r="S722" s="111">
        <v>665.63952516301617</v>
      </c>
      <c r="T722" s="51">
        <v>665.64</v>
      </c>
      <c r="U722" s="181">
        <v>44196</v>
      </c>
    </row>
    <row r="723" spans="1:21" x14ac:dyDescent="0.2">
      <c r="A723" s="466" t="s">
        <v>763</v>
      </c>
      <c r="B723" s="485" t="s">
        <v>940</v>
      </c>
      <c r="C723" s="56" t="s">
        <v>40</v>
      </c>
      <c r="D723" s="56" t="s">
        <v>707</v>
      </c>
      <c r="E723" s="56" t="s">
        <v>707</v>
      </c>
      <c r="F723" s="195" t="s">
        <v>675</v>
      </c>
      <c r="G723" s="56">
        <v>2</v>
      </c>
      <c r="H723" s="57">
        <v>598.1</v>
      </c>
      <c r="I723" s="56">
        <v>543.20000000000005</v>
      </c>
      <c r="J723" s="56">
        <v>351.9</v>
      </c>
      <c r="K723" s="468">
        <v>30</v>
      </c>
      <c r="L723" s="488" t="s">
        <v>48</v>
      </c>
      <c r="M723" s="111">
        <v>1739604</v>
      </c>
      <c r="N723" s="111">
        <v>0</v>
      </c>
      <c r="O723" s="51">
        <v>789816.54</v>
      </c>
      <c r="P723" s="111">
        <v>0</v>
      </c>
      <c r="Q723" s="111">
        <v>949787.46</v>
      </c>
      <c r="R723" s="111">
        <v>0</v>
      </c>
      <c r="S723" s="111">
        <v>2908.5504096304967</v>
      </c>
      <c r="T723" s="51">
        <v>2908.55</v>
      </c>
      <c r="U723" s="181">
        <v>44196</v>
      </c>
    </row>
    <row r="724" spans="1:21" x14ac:dyDescent="0.2">
      <c r="A724" s="466" t="s">
        <v>763</v>
      </c>
      <c r="B724" s="485" t="s">
        <v>940</v>
      </c>
      <c r="C724" s="56" t="s">
        <v>40</v>
      </c>
      <c r="D724" s="56" t="s">
        <v>707</v>
      </c>
      <c r="E724" s="56" t="s">
        <v>707</v>
      </c>
      <c r="F724" s="195" t="s">
        <v>675</v>
      </c>
      <c r="G724" s="56">
        <v>2</v>
      </c>
      <c r="H724" s="57">
        <v>598.1</v>
      </c>
      <c r="I724" s="56">
        <v>543.20000000000005</v>
      </c>
      <c r="J724" s="56">
        <v>351.9</v>
      </c>
      <c r="K724" s="468">
        <v>30</v>
      </c>
      <c r="L724" s="488" t="s">
        <v>36</v>
      </c>
      <c r="M724" s="111">
        <v>3170498</v>
      </c>
      <c r="N724" s="111">
        <v>0</v>
      </c>
      <c r="O724" s="51">
        <v>1439472.3</v>
      </c>
      <c r="P724" s="111">
        <v>0</v>
      </c>
      <c r="Q724" s="111">
        <v>1731025.7</v>
      </c>
      <c r="R724" s="111">
        <v>0</v>
      </c>
      <c r="S724" s="111">
        <v>5300.9496739675642</v>
      </c>
      <c r="T724" s="51">
        <v>5300.95</v>
      </c>
      <c r="U724" s="181">
        <v>44196</v>
      </c>
    </row>
    <row r="725" spans="1:21" x14ac:dyDescent="0.2">
      <c r="A725" s="466" t="s">
        <v>763</v>
      </c>
      <c r="B725" s="485" t="s">
        <v>940</v>
      </c>
      <c r="C725" s="56" t="s">
        <v>40</v>
      </c>
      <c r="D725" s="56" t="s">
        <v>707</v>
      </c>
      <c r="E725" s="56" t="s">
        <v>707</v>
      </c>
      <c r="F725" s="195" t="s">
        <v>675</v>
      </c>
      <c r="G725" s="56">
        <v>2</v>
      </c>
      <c r="H725" s="57">
        <v>598.1</v>
      </c>
      <c r="I725" s="56">
        <v>543.20000000000005</v>
      </c>
      <c r="J725" s="56">
        <v>351.9</v>
      </c>
      <c r="K725" s="468">
        <v>30</v>
      </c>
      <c r="L725" s="488" t="s">
        <v>41</v>
      </c>
      <c r="M725" s="111">
        <v>284899</v>
      </c>
      <c r="N725" s="111">
        <v>0</v>
      </c>
      <c r="O725" s="51">
        <v>129350.1</v>
      </c>
      <c r="P725" s="111">
        <v>0</v>
      </c>
      <c r="Q725" s="111">
        <v>155548.9</v>
      </c>
      <c r="R725" s="111">
        <v>0</v>
      </c>
      <c r="S725" s="111">
        <v>476.34007691021566</v>
      </c>
      <c r="T725" s="51">
        <v>476.34</v>
      </c>
      <c r="U725" s="181">
        <v>44196</v>
      </c>
    </row>
    <row r="726" spans="1:21" x14ac:dyDescent="0.2">
      <c r="A726" s="466" t="s">
        <v>763</v>
      </c>
      <c r="B726" s="485" t="s">
        <v>940</v>
      </c>
      <c r="C726" s="56" t="s">
        <v>40</v>
      </c>
      <c r="D726" s="56" t="s">
        <v>707</v>
      </c>
      <c r="E726" s="56" t="s">
        <v>707</v>
      </c>
      <c r="F726" s="195" t="s">
        <v>675</v>
      </c>
      <c r="G726" s="56">
        <v>2</v>
      </c>
      <c r="H726" s="467">
        <v>598.1</v>
      </c>
      <c r="I726" s="56">
        <v>543.20000000000005</v>
      </c>
      <c r="J726" s="56">
        <v>351.9</v>
      </c>
      <c r="K726" s="468">
        <v>30</v>
      </c>
      <c r="L726" s="488" t="s">
        <v>111</v>
      </c>
      <c r="M726" s="111">
        <v>212804</v>
      </c>
      <c r="N726" s="111">
        <v>0</v>
      </c>
      <c r="O726" s="51">
        <v>96617.46</v>
      </c>
      <c r="P726" s="111">
        <v>0</v>
      </c>
      <c r="Q726" s="111">
        <v>116186.54</v>
      </c>
      <c r="R726" s="111">
        <v>0</v>
      </c>
      <c r="S726" s="111">
        <v>355.80003343922419</v>
      </c>
      <c r="T726" s="51">
        <v>355.8</v>
      </c>
      <c r="U726" s="181">
        <v>44196</v>
      </c>
    </row>
    <row r="727" spans="1:21" x14ac:dyDescent="0.2">
      <c r="A727" s="466"/>
      <c r="B727" s="470" t="s">
        <v>31</v>
      </c>
      <c r="C727" s="413" t="s">
        <v>18</v>
      </c>
      <c r="D727" s="413" t="s">
        <v>18</v>
      </c>
      <c r="E727" s="413" t="s">
        <v>18</v>
      </c>
      <c r="F727" s="413" t="s">
        <v>18</v>
      </c>
      <c r="G727" s="413" t="s">
        <v>18</v>
      </c>
      <c r="H727" s="471">
        <f>H726</f>
        <v>598.1</v>
      </c>
      <c r="I727" s="471">
        <f>I726</f>
        <v>543.20000000000005</v>
      </c>
      <c r="J727" s="471">
        <f>J726</f>
        <v>351.9</v>
      </c>
      <c r="K727" s="472">
        <f>K726</f>
        <v>30</v>
      </c>
      <c r="L727" s="413" t="s">
        <v>18</v>
      </c>
      <c r="M727" s="473">
        <v>14129943</v>
      </c>
      <c r="N727" s="473">
        <v>0</v>
      </c>
      <c r="O727" s="473">
        <v>6415289.1899999995</v>
      </c>
      <c r="P727" s="473">
        <v>0</v>
      </c>
      <c r="Q727" s="473">
        <v>7714653.8100000005</v>
      </c>
      <c r="R727" s="473">
        <v>0</v>
      </c>
      <c r="S727" s="474" t="s">
        <v>18</v>
      </c>
      <c r="T727" s="474" t="s">
        <v>18</v>
      </c>
      <c r="U727" s="543" t="s">
        <v>18</v>
      </c>
    </row>
    <row r="728" spans="1:21" ht="25.5" x14ac:dyDescent="0.2">
      <c r="A728" s="466" t="s">
        <v>739</v>
      </c>
      <c r="B728" s="487" t="s">
        <v>941</v>
      </c>
      <c r="C728" s="56" t="s">
        <v>40</v>
      </c>
      <c r="D728" s="195" t="s">
        <v>703</v>
      </c>
      <c r="E728" s="56" t="s">
        <v>703</v>
      </c>
      <c r="F728" s="195" t="s">
        <v>675</v>
      </c>
      <c r="G728" s="56">
        <v>2</v>
      </c>
      <c r="H728" s="467">
        <v>1457.2</v>
      </c>
      <c r="I728" s="56">
        <v>1335.9</v>
      </c>
      <c r="J728" s="56"/>
      <c r="K728" s="468">
        <v>39</v>
      </c>
      <c r="L728" s="488" t="s">
        <v>112</v>
      </c>
      <c r="M728" s="111">
        <v>423419</v>
      </c>
      <c r="N728" s="111">
        <v>0</v>
      </c>
      <c r="O728" s="51">
        <v>192241.07</v>
      </c>
      <c r="P728" s="111">
        <v>0</v>
      </c>
      <c r="Q728" s="111">
        <v>231177.93</v>
      </c>
      <c r="R728" s="111">
        <v>0</v>
      </c>
      <c r="S728" s="111">
        <v>290.57027175404886</v>
      </c>
      <c r="T728" s="51">
        <v>290.57</v>
      </c>
      <c r="U728" s="181">
        <v>44196</v>
      </c>
    </row>
    <row r="729" spans="1:21" ht="25.5" x14ac:dyDescent="0.2">
      <c r="A729" s="466" t="s">
        <v>739</v>
      </c>
      <c r="B729" s="487" t="s">
        <v>941</v>
      </c>
      <c r="C729" s="56" t="s">
        <v>40</v>
      </c>
      <c r="D729" s="195" t="s">
        <v>703</v>
      </c>
      <c r="E729" s="56" t="s">
        <v>703</v>
      </c>
      <c r="F729" s="195" t="s">
        <v>675</v>
      </c>
      <c r="G729" s="56">
        <v>2</v>
      </c>
      <c r="H729" s="467">
        <v>1457.2</v>
      </c>
      <c r="I729" s="56">
        <v>1335.9</v>
      </c>
      <c r="J729" s="56"/>
      <c r="K729" s="468">
        <v>39</v>
      </c>
      <c r="L729" s="488" t="s">
        <v>462</v>
      </c>
      <c r="M729" s="111">
        <v>259236</v>
      </c>
      <c r="N729" s="111">
        <v>0</v>
      </c>
      <c r="O729" s="51">
        <v>117698.56</v>
      </c>
      <c r="P729" s="111">
        <v>0</v>
      </c>
      <c r="Q729" s="111">
        <v>141537.44</v>
      </c>
      <c r="R729" s="111">
        <v>0</v>
      </c>
      <c r="S729" s="111">
        <v>177.90008234971177</v>
      </c>
      <c r="T729" s="51">
        <v>177.9</v>
      </c>
      <c r="U729" s="181">
        <v>44196</v>
      </c>
    </row>
    <row r="730" spans="1:21" ht="25.5" x14ac:dyDescent="0.2">
      <c r="A730" s="466" t="s">
        <v>739</v>
      </c>
      <c r="B730" s="487" t="s">
        <v>941</v>
      </c>
      <c r="C730" s="56" t="s">
        <v>40</v>
      </c>
      <c r="D730" s="56" t="s">
        <v>703</v>
      </c>
      <c r="E730" s="56" t="s">
        <v>703</v>
      </c>
      <c r="F730" s="195" t="s">
        <v>675</v>
      </c>
      <c r="G730" s="56">
        <v>2</v>
      </c>
      <c r="H730" s="467">
        <v>1457.2</v>
      </c>
      <c r="I730" s="56">
        <v>1335.9</v>
      </c>
      <c r="J730" s="56"/>
      <c r="K730" s="468">
        <v>39</v>
      </c>
      <c r="L730" s="488" t="s">
        <v>87</v>
      </c>
      <c r="M730" s="111">
        <v>341335</v>
      </c>
      <c r="N730" s="111">
        <v>0</v>
      </c>
      <c r="O730" s="51">
        <v>154973.22</v>
      </c>
      <c r="P730" s="111">
        <v>0</v>
      </c>
      <c r="Q730" s="111">
        <v>186361.78</v>
      </c>
      <c r="R730" s="111">
        <v>0</v>
      </c>
      <c r="S730" s="111">
        <v>234.24032390886632</v>
      </c>
      <c r="T730" s="51">
        <v>234.24</v>
      </c>
      <c r="U730" s="181">
        <v>44196</v>
      </c>
    </row>
    <row r="731" spans="1:21" ht="25.5" x14ac:dyDescent="0.2">
      <c r="A731" s="466" t="s">
        <v>739</v>
      </c>
      <c r="B731" s="487" t="s">
        <v>941</v>
      </c>
      <c r="C731" s="56" t="s">
        <v>40</v>
      </c>
      <c r="D731" s="56" t="s">
        <v>703</v>
      </c>
      <c r="E731" s="56" t="s">
        <v>703</v>
      </c>
      <c r="F731" s="195" t="s">
        <v>675</v>
      </c>
      <c r="G731" s="56">
        <v>2</v>
      </c>
      <c r="H731" s="467">
        <v>1457.2</v>
      </c>
      <c r="I731" s="56">
        <v>1335.9</v>
      </c>
      <c r="J731" s="56"/>
      <c r="K731" s="468">
        <v>39</v>
      </c>
      <c r="L731" s="488" t="s">
        <v>111</v>
      </c>
      <c r="M731" s="111">
        <v>518472</v>
      </c>
      <c r="N731" s="111">
        <v>0</v>
      </c>
      <c r="O731" s="51">
        <v>235397.11</v>
      </c>
      <c r="P731" s="111">
        <v>0</v>
      </c>
      <c r="Q731" s="111">
        <v>283074.89</v>
      </c>
      <c r="R731" s="111">
        <v>0</v>
      </c>
      <c r="S731" s="111">
        <v>355.80016469942353</v>
      </c>
      <c r="T731" s="51">
        <v>355.8</v>
      </c>
      <c r="U731" s="181">
        <v>44196</v>
      </c>
    </row>
    <row r="732" spans="1:21" ht="25.5" x14ac:dyDescent="0.2">
      <c r="A732" s="466" t="s">
        <v>739</v>
      </c>
      <c r="B732" s="487" t="s">
        <v>941</v>
      </c>
      <c r="C732" s="56" t="s">
        <v>40</v>
      </c>
      <c r="D732" s="56" t="s">
        <v>703</v>
      </c>
      <c r="E732" s="56" t="s">
        <v>703</v>
      </c>
      <c r="F732" s="195" t="s">
        <v>675</v>
      </c>
      <c r="G732" s="56">
        <v>2</v>
      </c>
      <c r="H732" s="57">
        <v>1457.2</v>
      </c>
      <c r="I732" s="56">
        <v>1335.9</v>
      </c>
      <c r="J732" s="56"/>
      <c r="K732" s="468">
        <v>39</v>
      </c>
      <c r="L732" s="488" t="s">
        <v>491</v>
      </c>
      <c r="M732" s="111">
        <v>6992432</v>
      </c>
      <c r="N732" s="111">
        <v>0</v>
      </c>
      <c r="O732" s="51">
        <v>3174710.14</v>
      </c>
      <c r="P732" s="111">
        <v>0</v>
      </c>
      <c r="Q732" s="111">
        <v>3817721.86</v>
      </c>
      <c r="R732" s="111">
        <v>0</v>
      </c>
      <c r="S732" s="111">
        <v>4798.5396651111723</v>
      </c>
      <c r="T732" s="51">
        <v>4798.54</v>
      </c>
      <c r="U732" s="181">
        <v>44196</v>
      </c>
    </row>
    <row r="733" spans="1:21" ht="25.5" x14ac:dyDescent="0.2">
      <c r="A733" s="466" t="s">
        <v>739</v>
      </c>
      <c r="B733" s="487" t="s">
        <v>941</v>
      </c>
      <c r="C733" s="56" t="s">
        <v>40</v>
      </c>
      <c r="D733" s="195" t="s">
        <v>703</v>
      </c>
      <c r="E733" s="56" t="s">
        <v>703</v>
      </c>
      <c r="F733" s="195" t="s">
        <v>675</v>
      </c>
      <c r="G733" s="56">
        <v>2</v>
      </c>
      <c r="H733" s="57">
        <v>1457.2</v>
      </c>
      <c r="I733" s="56">
        <v>1335.9</v>
      </c>
      <c r="J733" s="56"/>
      <c r="K733" s="468">
        <v>39</v>
      </c>
      <c r="L733" s="488" t="s">
        <v>48</v>
      </c>
      <c r="M733" s="111">
        <v>4238339</v>
      </c>
      <c r="N733" s="111">
        <v>0</v>
      </c>
      <c r="O733" s="51">
        <v>1924294.4100000001</v>
      </c>
      <c r="P733" s="111">
        <v>0</v>
      </c>
      <c r="Q733" s="111">
        <v>2314044.59</v>
      </c>
      <c r="R733" s="111">
        <v>0</v>
      </c>
      <c r="S733" s="111">
        <v>2908.5499588251441</v>
      </c>
      <c r="T733" s="51">
        <v>2908.55</v>
      </c>
      <c r="U733" s="181">
        <v>44196</v>
      </c>
    </row>
    <row r="734" spans="1:21" ht="26.25" thickBot="1" x14ac:dyDescent="0.25">
      <c r="A734" s="496" t="s">
        <v>739</v>
      </c>
      <c r="B734" s="487" t="s">
        <v>941</v>
      </c>
      <c r="C734" s="182" t="s">
        <v>40</v>
      </c>
      <c r="D734" s="188" t="s">
        <v>703</v>
      </c>
      <c r="E734" s="182" t="s">
        <v>703</v>
      </c>
      <c r="F734" s="188" t="s">
        <v>675</v>
      </c>
      <c r="G734" s="182">
        <v>2</v>
      </c>
      <c r="H734" s="183">
        <v>1457.2</v>
      </c>
      <c r="I734" s="182">
        <v>1335.9</v>
      </c>
      <c r="J734" s="182"/>
      <c r="K734" s="498">
        <v>39</v>
      </c>
      <c r="L734" s="499" t="s">
        <v>36</v>
      </c>
      <c r="M734" s="113">
        <v>7724544</v>
      </c>
      <c r="N734" s="113">
        <v>0</v>
      </c>
      <c r="O734" s="151">
        <v>3507104.2800000003</v>
      </c>
      <c r="P734" s="113">
        <v>0</v>
      </c>
      <c r="Q734" s="113">
        <v>4217439.72</v>
      </c>
      <c r="R734" s="113">
        <v>0</v>
      </c>
      <c r="S734" s="113">
        <v>5300.9497666758161</v>
      </c>
      <c r="T734" s="151">
        <v>5300.95</v>
      </c>
      <c r="U734" s="420">
        <v>44196</v>
      </c>
    </row>
    <row r="735" spans="1:21" ht="13.5" thickBot="1" x14ac:dyDescent="0.25">
      <c r="A735" s="500"/>
      <c r="B735" s="501" t="s">
        <v>31</v>
      </c>
      <c r="C735" s="132" t="s">
        <v>18</v>
      </c>
      <c r="D735" s="132" t="s">
        <v>18</v>
      </c>
      <c r="E735" s="132" t="s">
        <v>18</v>
      </c>
      <c r="F735" s="132" t="s">
        <v>18</v>
      </c>
      <c r="G735" s="132" t="s">
        <v>18</v>
      </c>
      <c r="H735" s="502">
        <f>H734</f>
        <v>1457.2</v>
      </c>
      <c r="I735" s="502">
        <f>I734</f>
        <v>1335.9</v>
      </c>
      <c r="J735" s="502">
        <f>J734</f>
        <v>0</v>
      </c>
      <c r="K735" s="503">
        <f>K734</f>
        <v>39</v>
      </c>
      <c r="L735" s="132" t="s">
        <v>18</v>
      </c>
      <c r="M735" s="133">
        <v>20497777</v>
      </c>
      <c r="N735" s="133">
        <v>0</v>
      </c>
      <c r="O735" s="133">
        <v>9306418.7899999991</v>
      </c>
      <c r="P735" s="133">
        <v>0</v>
      </c>
      <c r="Q735" s="133">
        <v>11191358.210000001</v>
      </c>
      <c r="R735" s="133">
        <v>0</v>
      </c>
      <c r="S735" s="133" t="s">
        <v>18</v>
      </c>
      <c r="T735" s="133" t="s">
        <v>18</v>
      </c>
      <c r="U735" s="504" t="s">
        <v>18</v>
      </c>
    </row>
    <row r="736" spans="1:21" ht="25.5" x14ac:dyDescent="0.2">
      <c r="A736" s="463" t="s">
        <v>764</v>
      </c>
      <c r="B736" s="485" t="s">
        <v>942</v>
      </c>
      <c r="C736" s="160" t="s">
        <v>40</v>
      </c>
      <c r="D736" s="187" t="s">
        <v>420</v>
      </c>
      <c r="E736" s="160" t="s">
        <v>420</v>
      </c>
      <c r="F736" s="187" t="s">
        <v>668</v>
      </c>
      <c r="G736" s="160">
        <v>5</v>
      </c>
      <c r="H736" s="464">
        <v>3036.5</v>
      </c>
      <c r="I736" s="160">
        <v>2693.3</v>
      </c>
      <c r="J736" s="160">
        <v>690</v>
      </c>
      <c r="K736" s="465">
        <v>180</v>
      </c>
      <c r="L736" s="486" t="s">
        <v>462</v>
      </c>
      <c r="M736" s="111">
        <v>126258</v>
      </c>
      <c r="N736" s="111">
        <v>0</v>
      </c>
      <c r="O736" s="111">
        <v>57323.770000000004</v>
      </c>
      <c r="P736" s="111">
        <v>0</v>
      </c>
      <c r="Q736" s="111">
        <v>68934.23</v>
      </c>
      <c r="R736" s="111">
        <v>0</v>
      </c>
      <c r="S736" s="111">
        <v>41.580108677753991</v>
      </c>
      <c r="T736" s="111">
        <v>41.58</v>
      </c>
      <c r="U736" s="181">
        <v>44196</v>
      </c>
    </row>
    <row r="737" spans="1:21" ht="25.5" x14ac:dyDescent="0.2">
      <c r="A737" s="466" t="s">
        <v>764</v>
      </c>
      <c r="B737" s="487" t="s">
        <v>942</v>
      </c>
      <c r="C737" s="56" t="s">
        <v>40</v>
      </c>
      <c r="D737" s="195" t="s">
        <v>420</v>
      </c>
      <c r="E737" s="56" t="s">
        <v>420</v>
      </c>
      <c r="F737" s="195" t="s">
        <v>668</v>
      </c>
      <c r="G737" s="56">
        <v>5</v>
      </c>
      <c r="H737" s="467">
        <v>3036.5</v>
      </c>
      <c r="I737" s="56">
        <v>2693.3</v>
      </c>
      <c r="J737" s="56">
        <v>690</v>
      </c>
      <c r="K737" s="468">
        <v>180</v>
      </c>
      <c r="L737" s="488" t="s">
        <v>87</v>
      </c>
      <c r="M737" s="111">
        <v>166248</v>
      </c>
      <c r="N737" s="111">
        <v>0</v>
      </c>
      <c r="O737" s="51">
        <v>75480.06</v>
      </c>
      <c r="P737" s="111">
        <v>0</v>
      </c>
      <c r="Q737" s="111">
        <v>90767.94</v>
      </c>
      <c r="R737" s="111">
        <v>0</v>
      </c>
      <c r="S737" s="111">
        <v>54.749876502552283</v>
      </c>
      <c r="T737" s="51">
        <v>54.75</v>
      </c>
      <c r="U737" s="181">
        <v>44196</v>
      </c>
    </row>
    <row r="738" spans="1:21" x14ac:dyDescent="0.2">
      <c r="A738" s="466"/>
      <c r="B738" s="470" t="s">
        <v>31</v>
      </c>
      <c r="C738" s="413" t="s">
        <v>18</v>
      </c>
      <c r="D738" s="413" t="s">
        <v>18</v>
      </c>
      <c r="E738" s="413" t="s">
        <v>18</v>
      </c>
      <c r="F738" s="413" t="s">
        <v>18</v>
      </c>
      <c r="G738" s="413" t="s">
        <v>18</v>
      </c>
      <c r="H738" s="471">
        <f>H737</f>
        <v>3036.5</v>
      </c>
      <c r="I738" s="471">
        <f>I737</f>
        <v>2693.3</v>
      </c>
      <c r="J738" s="471">
        <f>J737</f>
        <v>690</v>
      </c>
      <c r="K738" s="472">
        <f>K737</f>
        <v>180</v>
      </c>
      <c r="L738" s="413" t="s">
        <v>18</v>
      </c>
      <c r="M738" s="473">
        <v>292506</v>
      </c>
      <c r="N738" s="473">
        <v>0</v>
      </c>
      <c r="O738" s="473">
        <v>132803.83000000002</v>
      </c>
      <c r="P738" s="473">
        <v>0</v>
      </c>
      <c r="Q738" s="473">
        <v>159702.16999999998</v>
      </c>
      <c r="R738" s="473">
        <v>0</v>
      </c>
      <c r="S738" s="474" t="s">
        <v>18</v>
      </c>
      <c r="T738" s="474" t="s">
        <v>18</v>
      </c>
      <c r="U738" s="543" t="s">
        <v>18</v>
      </c>
    </row>
    <row r="739" spans="1:21" ht="25.5" x14ac:dyDescent="0.2">
      <c r="A739" s="466" t="s">
        <v>765</v>
      </c>
      <c r="B739" s="487" t="s">
        <v>943</v>
      </c>
      <c r="C739" s="56" t="s">
        <v>40</v>
      </c>
      <c r="D739" s="195" t="s">
        <v>708</v>
      </c>
      <c r="E739" s="56" t="s">
        <v>708</v>
      </c>
      <c r="F739" s="195" t="s">
        <v>668</v>
      </c>
      <c r="G739" s="56">
        <v>5</v>
      </c>
      <c r="H739" s="467">
        <v>6816.4</v>
      </c>
      <c r="I739" s="56">
        <v>6134.2</v>
      </c>
      <c r="J739" s="56">
        <v>1178.9000000000001</v>
      </c>
      <c r="K739" s="468">
        <v>351</v>
      </c>
      <c r="L739" s="488" t="s">
        <v>87</v>
      </c>
      <c r="M739" s="111">
        <v>373198</v>
      </c>
      <c r="N739" s="111">
        <v>0</v>
      </c>
      <c r="O739" s="51">
        <v>169439.68</v>
      </c>
      <c r="P739" s="111">
        <v>0</v>
      </c>
      <c r="Q739" s="111">
        <v>203758.32</v>
      </c>
      <c r="R739" s="111">
        <v>0</v>
      </c>
      <c r="S739" s="111">
        <v>54.750014670500562</v>
      </c>
      <c r="T739" s="51">
        <v>54.75</v>
      </c>
      <c r="U739" s="181">
        <v>44196</v>
      </c>
    </row>
    <row r="740" spans="1:21" ht="25.5" x14ac:dyDescent="0.2">
      <c r="A740" s="466" t="s">
        <v>765</v>
      </c>
      <c r="B740" s="487" t="s">
        <v>943</v>
      </c>
      <c r="C740" s="56" t="s">
        <v>40</v>
      </c>
      <c r="D740" s="195" t="s">
        <v>708</v>
      </c>
      <c r="E740" s="56" t="s">
        <v>708</v>
      </c>
      <c r="F740" s="195" t="s">
        <v>668</v>
      </c>
      <c r="G740" s="56">
        <v>5</v>
      </c>
      <c r="H740" s="467">
        <v>6816.4</v>
      </c>
      <c r="I740" s="56">
        <v>6134.2</v>
      </c>
      <c r="J740" s="56">
        <v>1178.9000000000001</v>
      </c>
      <c r="K740" s="468">
        <v>351</v>
      </c>
      <c r="L740" s="488" t="s">
        <v>462</v>
      </c>
      <c r="M740" s="111">
        <v>283426</v>
      </c>
      <c r="N740" s="111">
        <v>0</v>
      </c>
      <c r="O740" s="51">
        <v>128681.32</v>
      </c>
      <c r="P740" s="111">
        <v>0</v>
      </c>
      <c r="Q740" s="111">
        <v>154744.68</v>
      </c>
      <c r="R740" s="111">
        <v>0</v>
      </c>
      <c r="S740" s="111">
        <v>41.580012910040494</v>
      </c>
      <c r="T740" s="51">
        <v>41.58</v>
      </c>
      <c r="U740" s="181">
        <v>44196</v>
      </c>
    </row>
    <row r="741" spans="1:21" ht="25.5" x14ac:dyDescent="0.2">
      <c r="A741" s="466" t="s">
        <v>765</v>
      </c>
      <c r="B741" s="487" t="s">
        <v>943</v>
      </c>
      <c r="C741" s="56" t="s">
        <v>40</v>
      </c>
      <c r="D741" s="56" t="s">
        <v>708</v>
      </c>
      <c r="E741" s="56" t="s">
        <v>708</v>
      </c>
      <c r="F741" s="195" t="s">
        <v>668</v>
      </c>
      <c r="G741" s="56">
        <v>5</v>
      </c>
      <c r="H741" s="57">
        <v>6816.4</v>
      </c>
      <c r="I741" s="56">
        <v>6134.2</v>
      </c>
      <c r="J741" s="56">
        <v>1178.9000000000001</v>
      </c>
      <c r="K741" s="468">
        <v>351</v>
      </c>
      <c r="L741" s="488" t="s">
        <v>36</v>
      </c>
      <c r="M741" s="111">
        <v>13339627</v>
      </c>
      <c r="N741" s="111">
        <v>0</v>
      </c>
      <c r="O741" s="51">
        <v>6056469.21</v>
      </c>
      <c r="P741" s="111">
        <v>0</v>
      </c>
      <c r="Q741" s="111">
        <v>7283157.79</v>
      </c>
      <c r="R741" s="111">
        <v>0</v>
      </c>
      <c r="S741" s="111">
        <v>1956.9900534006222</v>
      </c>
      <c r="T741" s="51">
        <v>1956.99</v>
      </c>
      <c r="U741" s="181">
        <v>44196</v>
      </c>
    </row>
    <row r="742" spans="1:21" ht="26.25" thickBot="1" x14ac:dyDescent="0.25">
      <c r="A742" s="496" t="s">
        <v>765</v>
      </c>
      <c r="B742" s="487" t="s">
        <v>943</v>
      </c>
      <c r="C742" s="182" t="s">
        <v>40</v>
      </c>
      <c r="D742" s="182" t="s">
        <v>708</v>
      </c>
      <c r="E742" s="182" t="s">
        <v>708</v>
      </c>
      <c r="F742" s="188" t="s">
        <v>668</v>
      </c>
      <c r="G742" s="182">
        <v>5</v>
      </c>
      <c r="H742" s="183">
        <v>6816.4</v>
      </c>
      <c r="I742" s="182">
        <v>6134.2</v>
      </c>
      <c r="J742" s="182">
        <v>1178.9000000000001</v>
      </c>
      <c r="K742" s="498">
        <v>351</v>
      </c>
      <c r="L742" s="499" t="s">
        <v>48</v>
      </c>
      <c r="M742" s="113">
        <v>4080093</v>
      </c>
      <c r="N742" s="113">
        <v>0</v>
      </c>
      <c r="O742" s="151">
        <v>1852447.42</v>
      </c>
      <c r="P742" s="113">
        <v>0</v>
      </c>
      <c r="Q742" s="113">
        <v>2227645.58</v>
      </c>
      <c r="R742" s="113">
        <v>0</v>
      </c>
      <c r="S742" s="113">
        <v>598.57006631066258</v>
      </c>
      <c r="T742" s="151">
        <v>598.57000000000005</v>
      </c>
      <c r="U742" s="420">
        <v>44196</v>
      </c>
    </row>
    <row r="743" spans="1:21" ht="13.5" thickBot="1" x14ac:dyDescent="0.25">
      <c r="A743" s="500"/>
      <c r="B743" s="501" t="s">
        <v>31</v>
      </c>
      <c r="C743" s="132" t="s">
        <v>18</v>
      </c>
      <c r="D743" s="132" t="s">
        <v>18</v>
      </c>
      <c r="E743" s="132" t="s">
        <v>18</v>
      </c>
      <c r="F743" s="132" t="s">
        <v>18</v>
      </c>
      <c r="G743" s="132" t="s">
        <v>18</v>
      </c>
      <c r="H743" s="502">
        <f>H742</f>
        <v>6816.4</v>
      </c>
      <c r="I743" s="502">
        <f>I742</f>
        <v>6134.2</v>
      </c>
      <c r="J743" s="502">
        <f>J742</f>
        <v>1178.9000000000001</v>
      </c>
      <c r="K743" s="503">
        <f>K742</f>
        <v>351</v>
      </c>
      <c r="L743" s="132" t="s">
        <v>18</v>
      </c>
      <c r="M743" s="133">
        <v>18076344</v>
      </c>
      <c r="N743" s="133">
        <v>0</v>
      </c>
      <c r="O743" s="133">
        <v>8207037.6299999999</v>
      </c>
      <c r="P743" s="133">
        <v>0</v>
      </c>
      <c r="Q743" s="133">
        <v>9869306.370000001</v>
      </c>
      <c r="R743" s="133">
        <v>0</v>
      </c>
      <c r="S743" s="133" t="s">
        <v>18</v>
      </c>
      <c r="T743" s="133" t="s">
        <v>18</v>
      </c>
      <c r="U743" s="504" t="s">
        <v>18</v>
      </c>
    </row>
    <row r="744" spans="1:21" ht="25.5" x14ac:dyDescent="0.2">
      <c r="A744" s="463" t="s">
        <v>766</v>
      </c>
      <c r="B744" s="485" t="s">
        <v>944</v>
      </c>
      <c r="C744" s="160" t="s">
        <v>40</v>
      </c>
      <c r="D744" s="187" t="s">
        <v>699</v>
      </c>
      <c r="E744" s="160" t="s">
        <v>699</v>
      </c>
      <c r="F744" s="187" t="s">
        <v>695</v>
      </c>
      <c r="G744" s="160">
        <v>2</v>
      </c>
      <c r="H744" s="161">
        <v>593.29999999999995</v>
      </c>
      <c r="I744" s="160">
        <v>544.79999999999995</v>
      </c>
      <c r="J744" s="160">
        <v>330</v>
      </c>
      <c r="K744" s="465">
        <v>24</v>
      </c>
      <c r="L744" s="486" t="s">
        <v>93</v>
      </c>
      <c r="M744" s="111">
        <v>140582</v>
      </c>
      <c r="N744" s="111">
        <v>0</v>
      </c>
      <c r="O744" s="111">
        <v>63827.16</v>
      </c>
      <c r="P744" s="111">
        <v>0</v>
      </c>
      <c r="Q744" s="111">
        <v>76754.84</v>
      </c>
      <c r="R744" s="111">
        <v>0</v>
      </c>
      <c r="S744" s="111">
        <v>236.94926681274231</v>
      </c>
      <c r="T744" s="111">
        <v>236.95</v>
      </c>
      <c r="U744" s="181">
        <v>44196</v>
      </c>
    </row>
    <row r="745" spans="1:21" ht="25.5" x14ac:dyDescent="0.2">
      <c r="A745" s="466" t="s">
        <v>766</v>
      </c>
      <c r="B745" s="485" t="s">
        <v>944</v>
      </c>
      <c r="C745" s="56" t="s">
        <v>40</v>
      </c>
      <c r="D745" s="195" t="s">
        <v>699</v>
      </c>
      <c r="E745" s="56" t="s">
        <v>699</v>
      </c>
      <c r="F745" s="195" t="s">
        <v>695</v>
      </c>
      <c r="G745" s="56">
        <v>2</v>
      </c>
      <c r="H745" s="57">
        <v>593.29999999999995</v>
      </c>
      <c r="I745" s="56">
        <v>544.79999999999995</v>
      </c>
      <c r="J745" s="56">
        <v>330</v>
      </c>
      <c r="K745" s="468">
        <v>24</v>
      </c>
      <c r="L745" s="488" t="s">
        <v>49</v>
      </c>
      <c r="M745" s="111">
        <v>2750751</v>
      </c>
      <c r="N745" s="111">
        <v>0</v>
      </c>
      <c r="O745" s="51">
        <v>1248898.3899999999</v>
      </c>
      <c r="P745" s="111">
        <v>0</v>
      </c>
      <c r="Q745" s="111">
        <v>1501852.61</v>
      </c>
      <c r="R745" s="111">
        <v>0</v>
      </c>
      <c r="S745" s="51">
        <v>8335.6090909090908</v>
      </c>
      <c r="T745" s="51">
        <v>8335.61</v>
      </c>
      <c r="U745" s="181">
        <v>44196</v>
      </c>
    </row>
    <row r="746" spans="1:21" ht="25.5" x14ac:dyDescent="0.2">
      <c r="A746" s="466" t="s">
        <v>766</v>
      </c>
      <c r="B746" s="485" t="s">
        <v>944</v>
      </c>
      <c r="C746" s="56" t="s">
        <v>40</v>
      </c>
      <c r="D746" s="195" t="s">
        <v>699</v>
      </c>
      <c r="E746" s="56" t="s">
        <v>699</v>
      </c>
      <c r="F746" s="195" t="s">
        <v>695</v>
      </c>
      <c r="G746" s="56">
        <v>2</v>
      </c>
      <c r="H746" s="467">
        <v>593.29999999999995</v>
      </c>
      <c r="I746" s="56">
        <v>544.79999999999995</v>
      </c>
      <c r="J746" s="56">
        <v>330</v>
      </c>
      <c r="K746" s="468">
        <v>24</v>
      </c>
      <c r="L746" s="488" t="s">
        <v>112</v>
      </c>
      <c r="M746" s="111">
        <v>135071</v>
      </c>
      <c r="N746" s="111">
        <v>0</v>
      </c>
      <c r="O746" s="51">
        <v>61325.05</v>
      </c>
      <c r="P746" s="111">
        <v>0</v>
      </c>
      <c r="Q746" s="111">
        <v>73745.95</v>
      </c>
      <c r="R746" s="111">
        <v>0</v>
      </c>
      <c r="S746" s="111">
        <v>227.66054272711952</v>
      </c>
      <c r="T746" s="51">
        <v>227.66</v>
      </c>
      <c r="U746" s="181">
        <v>44196</v>
      </c>
    </row>
    <row r="747" spans="1:21" ht="25.5" x14ac:dyDescent="0.2">
      <c r="A747" s="466" t="s">
        <v>766</v>
      </c>
      <c r="B747" s="485" t="s">
        <v>944</v>
      </c>
      <c r="C747" s="56" t="s">
        <v>40</v>
      </c>
      <c r="D747" s="195" t="s">
        <v>699</v>
      </c>
      <c r="E747" s="56" t="s">
        <v>699</v>
      </c>
      <c r="F747" s="195" t="s">
        <v>695</v>
      </c>
      <c r="G747" s="56">
        <v>2</v>
      </c>
      <c r="H747" s="467">
        <v>593.29999999999995</v>
      </c>
      <c r="I747" s="195">
        <v>544.79999999999995</v>
      </c>
      <c r="J747" s="56">
        <v>330</v>
      </c>
      <c r="K747" s="468">
        <v>24</v>
      </c>
      <c r="L747" s="488" t="s">
        <v>37</v>
      </c>
      <c r="M747" s="111">
        <v>82694</v>
      </c>
      <c r="N747" s="111">
        <v>0</v>
      </c>
      <c r="O747" s="51">
        <v>37544.800000000003</v>
      </c>
      <c r="P747" s="111">
        <v>0</v>
      </c>
      <c r="Q747" s="111">
        <v>45149.2</v>
      </c>
      <c r="R747" s="111">
        <v>0</v>
      </c>
      <c r="S747" s="111">
        <v>139.3797404348559</v>
      </c>
      <c r="T747" s="51">
        <v>139.38</v>
      </c>
      <c r="U747" s="181">
        <v>44196</v>
      </c>
    </row>
    <row r="748" spans="1:21" ht="25.5" x14ac:dyDescent="0.2">
      <c r="A748" s="466" t="s">
        <v>766</v>
      </c>
      <c r="B748" s="485" t="s">
        <v>944</v>
      </c>
      <c r="C748" s="56" t="s">
        <v>40</v>
      </c>
      <c r="D748" s="195" t="s">
        <v>699</v>
      </c>
      <c r="E748" s="56" t="s">
        <v>699</v>
      </c>
      <c r="F748" s="195" t="s">
        <v>695</v>
      </c>
      <c r="G748" s="56">
        <v>2</v>
      </c>
      <c r="H748" s="467">
        <v>593.29999999999995</v>
      </c>
      <c r="I748" s="56">
        <v>544.79999999999995</v>
      </c>
      <c r="J748" s="56">
        <v>330</v>
      </c>
      <c r="K748" s="468">
        <v>24</v>
      </c>
      <c r="L748" s="488" t="s">
        <v>87</v>
      </c>
      <c r="M748" s="111">
        <v>108882</v>
      </c>
      <c r="N748" s="111">
        <v>0</v>
      </c>
      <c r="O748" s="51">
        <v>49434.7</v>
      </c>
      <c r="P748" s="111">
        <v>0</v>
      </c>
      <c r="Q748" s="111">
        <v>59447.3</v>
      </c>
      <c r="R748" s="111">
        <v>0</v>
      </c>
      <c r="S748" s="111">
        <v>183.51929883701334</v>
      </c>
      <c r="T748" s="51">
        <v>183.52</v>
      </c>
      <c r="U748" s="181">
        <v>44196</v>
      </c>
    </row>
    <row r="749" spans="1:21" ht="25.5" x14ac:dyDescent="0.2">
      <c r="A749" s="466" t="s">
        <v>766</v>
      </c>
      <c r="B749" s="485" t="s">
        <v>944</v>
      </c>
      <c r="C749" s="56" t="s">
        <v>40</v>
      </c>
      <c r="D749" s="195" t="s">
        <v>699</v>
      </c>
      <c r="E749" s="56" t="s">
        <v>699</v>
      </c>
      <c r="F749" s="195" t="s">
        <v>695</v>
      </c>
      <c r="G749" s="56">
        <v>2</v>
      </c>
      <c r="H749" s="467">
        <v>593.29999999999995</v>
      </c>
      <c r="I749" s="56">
        <v>544.79999999999995</v>
      </c>
      <c r="J749" s="56">
        <v>330</v>
      </c>
      <c r="K749" s="468">
        <v>24</v>
      </c>
      <c r="L749" s="488" t="s">
        <v>111</v>
      </c>
      <c r="M749" s="111">
        <v>165388</v>
      </c>
      <c r="N749" s="111">
        <v>0</v>
      </c>
      <c r="O749" s="51">
        <v>75089.61</v>
      </c>
      <c r="P749" s="111">
        <v>0</v>
      </c>
      <c r="Q749" s="111">
        <v>90298.39</v>
      </c>
      <c r="R749" s="111">
        <v>0</v>
      </c>
      <c r="S749" s="111">
        <v>278.75948086971181</v>
      </c>
      <c r="T749" s="51">
        <v>278.76</v>
      </c>
      <c r="U749" s="181">
        <v>44196</v>
      </c>
    </row>
    <row r="750" spans="1:21" ht="25.5" x14ac:dyDescent="0.2">
      <c r="A750" s="466" t="s">
        <v>766</v>
      </c>
      <c r="B750" s="485" t="s">
        <v>944</v>
      </c>
      <c r="C750" s="56" t="s">
        <v>40</v>
      </c>
      <c r="D750" s="195" t="s">
        <v>699</v>
      </c>
      <c r="E750" s="56" t="s">
        <v>699</v>
      </c>
      <c r="F750" s="195" t="s">
        <v>695</v>
      </c>
      <c r="G750" s="56">
        <v>2</v>
      </c>
      <c r="H750" s="57">
        <v>593.29999999999995</v>
      </c>
      <c r="I750" s="56">
        <v>544.79999999999995</v>
      </c>
      <c r="J750" s="56">
        <v>330</v>
      </c>
      <c r="K750" s="468">
        <v>24</v>
      </c>
      <c r="L750" s="488" t="s">
        <v>491</v>
      </c>
      <c r="M750" s="111">
        <v>2187017</v>
      </c>
      <c r="N750" s="111">
        <v>0</v>
      </c>
      <c r="O750" s="51">
        <v>992951.3899999999</v>
      </c>
      <c r="P750" s="111">
        <v>0</v>
      </c>
      <c r="Q750" s="111">
        <v>1194065.6100000001</v>
      </c>
      <c r="R750" s="111">
        <v>0</v>
      </c>
      <c r="S750" s="111">
        <v>3686.1907972357999</v>
      </c>
      <c r="T750" s="51">
        <v>3686.19</v>
      </c>
      <c r="U750" s="181">
        <v>44196</v>
      </c>
    </row>
    <row r="751" spans="1:21" ht="25.5" x14ac:dyDescent="0.2">
      <c r="A751" s="466" t="s">
        <v>766</v>
      </c>
      <c r="B751" s="485" t="s">
        <v>944</v>
      </c>
      <c r="C751" s="56" t="s">
        <v>40</v>
      </c>
      <c r="D751" s="195" t="s">
        <v>699</v>
      </c>
      <c r="E751" s="56" t="s">
        <v>699</v>
      </c>
      <c r="F751" s="195" t="s">
        <v>695</v>
      </c>
      <c r="G751" s="56">
        <v>2</v>
      </c>
      <c r="H751" s="467">
        <v>593.29999999999995</v>
      </c>
      <c r="I751" s="56">
        <v>544.79999999999995</v>
      </c>
      <c r="J751" s="56">
        <v>330</v>
      </c>
      <c r="K751" s="468">
        <v>24</v>
      </c>
      <c r="L751" s="488" t="s">
        <v>96</v>
      </c>
      <c r="M751" s="111">
        <v>110259</v>
      </c>
      <c r="N751" s="111">
        <v>0</v>
      </c>
      <c r="O751" s="51">
        <v>50059.89</v>
      </c>
      <c r="P751" s="111">
        <v>0</v>
      </c>
      <c r="Q751" s="111">
        <v>60199.11</v>
      </c>
      <c r="R751" s="111">
        <v>0</v>
      </c>
      <c r="S751" s="111">
        <v>185.84021574245745</v>
      </c>
      <c r="T751" s="51">
        <v>185.84</v>
      </c>
      <c r="U751" s="181">
        <v>44196</v>
      </c>
    </row>
    <row r="752" spans="1:21" ht="25.5" x14ac:dyDescent="0.2">
      <c r="A752" s="466" t="s">
        <v>766</v>
      </c>
      <c r="B752" s="485" t="s">
        <v>944</v>
      </c>
      <c r="C752" s="56" t="s">
        <v>40</v>
      </c>
      <c r="D752" s="195" t="s">
        <v>699</v>
      </c>
      <c r="E752" s="56" t="s">
        <v>699</v>
      </c>
      <c r="F752" s="195" t="s">
        <v>695</v>
      </c>
      <c r="G752" s="56">
        <v>2</v>
      </c>
      <c r="H752" s="57">
        <v>593.29999999999995</v>
      </c>
      <c r="I752" s="56">
        <v>544.79999999999995</v>
      </c>
      <c r="J752" s="56">
        <v>330</v>
      </c>
      <c r="K752" s="468">
        <v>24</v>
      </c>
      <c r="L752" s="488" t="s">
        <v>95</v>
      </c>
      <c r="M752" s="111">
        <v>658355</v>
      </c>
      <c r="N752" s="111">
        <v>0</v>
      </c>
      <c r="O752" s="51">
        <v>298906.92</v>
      </c>
      <c r="P752" s="111">
        <v>0</v>
      </c>
      <c r="Q752" s="111">
        <v>359448.08</v>
      </c>
      <c r="R752" s="111">
        <v>0</v>
      </c>
      <c r="S752" s="111">
        <v>1109.6494185066579</v>
      </c>
      <c r="T752" s="51">
        <v>1109.6500000000001</v>
      </c>
      <c r="U752" s="181">
        <v>44196</v>
      </c>
    </row>
    <row r="753" spans="1:21" ht="25.5" x14ac:dyDescent="0.2">
      <c r="A753" s="466" t="s">
        <v>766</v>
      </c>
      <c r="B753" s="485" t="s">
        <v>944</v>
      </c>
      <c r="C753" s="56" t="s">
        <v>40</v>
      </c>
      <c r="D753" s="195" t="s">
        <v>699</v>
      </c>
      <c r="E753" s="56" t="s">
        <v>699</v>
      </c>
      <c r="F753" s="195" t="s">
        <v>695</v>
      </c>
      <c r="G753" s="56">
        <v>2</v>
      </c>
      <c r="H753" s="57">
        <v>593.29999999999995</v>
      </c>
      <c r="I753" s="56">
        <v>544.79999999999995</v>
      </c>
      <c r="J753" s="56">
        <v>330</v>
      </c>
      <c r="K753" s="468">
        <v>24</v>
      </c>
      <c r="L753" s="488" t="s">
        <v>41</v>
      </c>
      <c r="M753" s="111">
        <v>211784</v>
      </c>
      <c r="N753" s="111">
        <v>0</v>
      </c>
      <c r="O753" s="51">
        <v>96154.36</v>
      </c>
      <c r="P753" s="111">
        <v>0</v>
      </c>
      <c r="Q753" s="111">
        <v>115629.64</v>
      </c>
      <c r="R753" s="111">
        <v>0</v>
      </c>
      <c r="S753" s="111">
        <v>356.95937974043488</v>
      </c>
      <c r="T753" s="51">
        <v>356.96</v>
      </c>
      <c r="U753" s="181">
        <v>44196</v>
      </c>
    </row>
    <row r="754" spans="1:21" ht="25.5" x14ac:dyDescent="0.2">
      <c r="A754" s="466" t="s">
        <v>766</v>
      </c>
      <c r="B754" s="485" t="s">
        <v>944</v>
      </c>
      <c r="C754" s="56" t="s">
        <v>40</v>
      </c>
      <c r="D754" s="195" t="s">
        <v>699</v>
      </c>
      <c r="E754" s="56" t="s">
        <v>699</v>
      </c>
      <c r="F754" s="195" t="s">
        <v>695</v>
      </c>
      <c r="G754" s="56">
        <v>2</v>
      </c>
      <c r="H754" s="57">
        <v>593.29999999999995</v>
      </c>
      <c r="I754" s="56">
        <v>544.79999999999995</v>
      </c>
      <c r="J754" s="56">
        <v>330</v>
      </c>
      <c r="K754" s="468">
        <v>24</v>
      </c>
      <c r="L754" s="488" t="s">
        <v>36</v>
      </c>
      <c r="M754" s="111">
        <v>2500427</v>
      </c>
      <c r="N754" s="111">
        <v>0</v>
      </c>
      <c r="O754" s="51">
        <v>1135246.07</v>
      </c>
      <c r="P754" s="111">
        <v>0</v>
      </c>
      <c r="Q754" s="111">
        <v>1365180.93</v>
      </c>
      <c r="R754" s="111">
        <v>0</v>
      </c>
      <c r="S754" s="111">
        <v>4214.4395752570372</v>
      </c>
      <c r="T754" s="51">
        <v>4214.4399999999996</v>
      </c>
      <c r="U754" s="181">
        <v>44196</v>
      </c>
    </row>
    <row r="755" spans="1:21" x14ac:dyDescent="0.2">
      <c r="A755" s="466"/>
      <c r="B755" s="470" t="s">
        <v>31</v>
      </c>
      <c r="C755" s="413" t="s">
        <v>18</v>
      </c>
      <c r="D755" s="413" t="s">
        <v>18</v>
      </c>
      <c r="E755" s="413" t="s">
        <v>18</v>
      </c>
      <c r="F755" s="413" t="s">
        <v>18</v>
      </c>
      <c r="G755" s="413" t="s">
        <v>18</v>
      </c>
      <c r="H755" s="471">
        <f>H754</f>
        <v>593.29999999999995</v>
      </c>
      <c r="I755" s="471">
        <f>I754</f>
        <v>544.79999999999995</v>
      </c>
      <c r="J755" s="471">
        <f>J754</f>
        <v>330</v>
      </c>
      <c r="K755" s="472">
        <f>K754</f>
        <v>24</v>
      </c>
      <c r="L755" s="413" t="s">
        <v>18</v>
      </c>
      <c r="M755" s="473">
        <v>9051210</v>
      </c>
      <c r="N755" s="473">
        <v>0</v>
      </c>
      <c r="O755" s="473">
        <v>4109438.34</v>
      </c>
      <c r="P755" s="473">
        <v>0</v>
      </c>
      <c r="Q755" s="473">
        <v>4941771.66</v>
      </c>
      <c r="R755" s="473">
        <v>0</v>
      </c>
      <c r="S755" s="474" t="s">
        <v>18</v>
      </c>
      <c r="T755" s="474" t="s">
        <v>18</v>
      </c>
      <c r="U755" s="543" t="s">
        <v>18</v>
      </c>
    </row>
    <row r="756" spans="1:21" x14ac:dyDescent="0.2">
      <c r="A756" s="466" t="s">
        <v>745</v>
      </c>
      <c r="B756" s="487" t="s">
        <v>945</v>
      </c>
      <c r="C756" s="56" t="s">
        <v>40</v>
      </c>
      <c r="D756" s="195" t="s">
        <v>709</v>
      </c>
      <c r="E756" s="56" t="s">
        <v>709</v>
      </c>
      <c r="F756" s="195" t="s">
        <v>695</v>
      </c>
      <c r="G756" s="56">
        <v>2</v>
      </c>
      <c r="H756" s="467">
        <v>638.29999999999995</v>
      </c>
      <c r="I756" s="56">
        <v>544.9</v>
      </c>
      <c r="J756" s="56"/>
      <c r="K756" s="468">
        <v>24</v>
      </c>
      <c r="L756" s="488" t="s">
        <v>87</v>
      </c>
      <c r="M756" s="111">
        <v>117141</v>
      </c>
      <c r="N756" s="111">
        <v>0</v>
      </c>
      <c r="O756" s="51">
        <v>53184.46</v>
      </c>
      <c r="P756" s="111">
        <v>0</v>
      </c>
      <c r="Q756" s="111">
        <v>63956.54</v>
      </c>
      <c r="R756" s="111">
        <v>0</v>
      </c>
      <c r="S756" s="111">
        <v>183.5202882657058</v>
      </c>
      <c r="T756" s="51">
        <v>183.52</v>
      </c>
      <c r="U756" s="181">
        <v>44196</v>
      </c>
    </row>
    <row r="757" spans="1:21" ht="13.5" thickBot="1" x14ac:dyDescent="0.25">
      <c r="A757" s="496" t="s">
        <v>745</v>
      </c>
      <c r="B757" s="487" t="s">
        <v>945</v>
      </c>
      <c r="C757" s="182" t="s">
        <v>40</v>
      </c>
      <c r="D757" s="188" t="s">
        <v>709</v>
      </c>
      <c r="E757" s="182" t="s">
        <v>709</v>
      </c>
      <c r="F757" s="188" t="s">
        <v>695</v>
      </c>
      <c r="G757" s="182">
        <v>2</v>
      </c>
      <c r="H757" s="183">
        <v>638.29999999999995</v>
      </c>
      <c r="I757" s="182">
        <v>544.9</v>
      </c>
      <c r="J757" s="182"/>
      <c r="K757" s="498">
        <v>24</v>
      </c>
      <c r="L757" s="499" t="s">
        <v>36</v>
      </c>
      <c r="M757" s="113">
        <v>2690077</v>
      </c>
      <c r="N757" s="113">
        <v>0</v>
      </c>
      <c r="O757" s="151">
        <v>1221351.1299999999</v>
      </c>
      <c r="P757" s="113">
        <v>0</v>
      </c>
      <c r="Q757" s="113">
        <v>1468725.87</v>
      </c>
      <c r="R757" s="113">
        <v>0</v>
      </c>
      <c r="S757" s="113">
        <v>4214.4399185336051</v>
      </c>
      <c r="T757" s="151">
        <v>4214.4399999999996</v>
      </c>
      <c r="U757" s="420">
        <v>44196</v>
      </c>
    </row>
    <row r="758" spans="1:21" ht="13.5" thickBot="1" x14ac:dyDescent="0.25">
      <c r="A758" s="500"/>
      <c r="B758" s="501" t="s">
        <v>31</v>
      </c>
      <c r="C758" s="132" t="s">
        <v>18</v>
      </c>
      <c r="D758" s="132" t="s">
        <v>18</v>
      </c>
      <c r="E758" s="132" t="s">
        <v>18</v>
      </c>
      <c r="F758" s="132" t="s">
        <v>18</v>
      </c>
      <c r="G758" s="132" t="s">
        <v>18</v>
      </c>
      <c r="H758" s="502">
        <f>H757</f>
        <v>638.29999999999995</v>
      </c>
      <c r="I758" s="502">
        <f>I757</f>
        <v>544.9</v>
      </c>
      <c r="J758" s="502">
        <f>J757</f>
        <v>0</v>
      </c>
      <c r="K758" s="503">
        <f>K757</f>
        <v>24</v>
      </c>
      <c r="L758" s="132" t="s">
        <v>18</v>
      </c>
      <c r="M758" s="133">
        <v>2807218</v>
      </c>
      <c r="N758" s="133">
        <v>0</v>
      </c>
      <c r="O758" s="133">
        <v>1274535.5899999999</v>
      </c>
      <c r="P758" s="133">
        <v>0</v>
      </c>
      <c r="Q758" s="133">
        <v>1532682.4100000001</v>
      </c>
      <c r="R758" s="133">
        <v>0</v>
      </c>
      <c r="S758" s="133" t="s">
        <v>18</v>
      </c>
      <c r="T758" s="133" t="s">
        <v>18</v>
      </c>
      <c r="U758" s="504" t="s">
        <v>18</v>
      </c>
    </row>
    <row r="759" spans="1:21" x14ac:dyDescent="0.2">
      <c r="A759" s="463" t="s">
        <v>758</v>
      </c>
      <c r="B759" s="485" t="s">
        <v>946</v>
      </c>
      <c r="C759" s="160" t="s">
        <v>40</v>
      </c>
      <c r="D759" s="187" t="s">
        <v>710</v>
      </c>
      <c r="E759" s="160" t="s">
        <v>710</v>
      </c>
      <c r="F759" s="187" t="s">
        <v>695</v>
      </c>
      <c r="G759" s="160">
        <v>2</v>
      </c>
      <c r="H759" s="464">
        <v>1165.0999999999999</v>
      </c>
      <c r="I759" s="187">
        <v>1067.4000000000001</v>
      </c>
      <c r="J759" s="187"/>
      <c r="K759" s="465">
        <v>48</v>
      </c>
      <c r="L759" s="486" t="s">
        <v>462</v>
      </c>
      <c r="M759" s="111">
        <v>162392</v>
      </c>
      <c r="N759" s="111">
        <v>0</v>
      </c>
      <c r="O759" s="111">
        <v>73729.36</v>
      </c>
      <c r="P759" s="111">
        <v>0</v>
      </c>
      <c r="Q759" s="111">
        <v>88662.64</v>
      </c>
      <c r="R759" s="111">
        <v>0</v>
      </c>
      <c r="S759" s="111">
        <v>139.38031070294397</v>
      </c>
      <c r="T759" s="111">
        <v>139.38</v>
      </c>
      <c r="U759" s="181">
        <v>44196</v>
      </c>
    </row>
    <row r="760" spans="1:21" x14ac:dyDescent="0.2">
      <c r="A760" s="466" t="s">
        <v>758</v>
      </c>
      <c r="B760" s="485" t="s">
        <v>946</v>
      </c>
      <c r="C760" s="56" t="s">
        <v>40</v>
      </c>
      <c r="D760" s="195" t="s">
        <v>710</v>
      </c>
      <c r="E760" s="56" t="s">
        <v>710</v>
      </c>
      <c r="F760" s="195" t="s">
        <v>695</v>
      </c>
      <c r="G760" s="56">
        <v>2</v>
      </c>
      <c r="H760" s="467">
        <v>1165.0999999999999</v>
      </c>
      <c r="I760" s="56">
        <v>1067.4000000000001</v>
      </c>
      <c r="J760" s="56"/>
      <c r="K760" s="468">
        <v>48</v>
      </c>
      <c r="L760" s="488" t="s">
        <v>94</v>
      </c>
      <c r="M760" s="111">
        <v>162392</v>
      </c>
      <c r="N760" s="111">
        <v>0</v>
      </c>
      <c r="O760" s="51">
        <v>73729.36</v>
      </c>
      <c r="P760" s="111">
        <v>0</v>
      </c>
      <c r="Q760" s="111">
        <v>88662.64</v>
      </c>
      <c r="R760" s="111">
        <v>0</v>
      </c>
      <c r="S760" s="111">
        <v>139.38031070294397</v>
      </c>
      <c r="T760" s="51">
        <v>139.38</v>
      </c>
      <c r="U760" s="181">
        <v>44196</v>
      </c>
    </row>
    <row r="761" spans="1:21" x14ac:dyDescent="0.2">
      <c r="A761" s="466" t="s">
        <v>758</v>
      </c>
      <c r="B761" s="485" t="s">
        <v>946</v>
      </c>
      <c r="C761" s="56" t="s">
        <v>40</v>
      </c>
      <c r="D761" s="195" t="s">
        <v>710</v>
      </c>
      <c r="E761" s="56" t="s">
        <v>710</v>
      </c>
      <c r="F761" s="195" t="s">
        <v>695</v>
      </c>
      <c r="G761" s="56">
        <v>2</v>
      </c>
      <c r="H761" s="467">
        <v>1165.0999999999999</v>
      </c>
      <c r="I761" s="56">
        <v>1067.4000000000001</v>
      </c>
      <c r="J761" s="56"/>
      <c r="K761" s="468">
        <v>48</v>
      </c>
      <c r="L761" s="488" t="s">
        <v>87</v>
      </c>
      <c r="M761" s="111">
        <v>213819</v>
      </c>
      <c r="N761" s="111">
        <v>0</v>
      </c>
      <c r="O761" s="51">
        <v>97078.29</v>
      </c>
      <c r="P761" s="111">
        <v>0</v>
      </c>
      <c r="Q761" s="111">
        <v>116740.71</v>
      </c>
      <c r="R761" s="111">
        <v>0</v>
      </c>
      <c r="S761" s="111">
        <v>183.51986953909537</v>
      </c>
      <c r="T761" s="51">
        <v>183.52</v>
      </c>
      <c r="U761" s="181">
        <v>44196</v>
      </c>
    </row>
    <row r="762" spans="1:21" ht="25.5" x14ac:dyDescent="0.2">
      <c r="A762" s="466" t="s">
        <v>758</v>
      </c>
      <c r="B762" s="485" t="s">
        <v>946</v>
      </c>
      <c r="C762" s="56" t="s">
        <v>40</v>
      </c>
      <c r="D762" s="195" t="s">
        <v>710</v>
      </c>
      <c r="E762" s="56" t="s">
        <v>710</v>
      </c>
      <c r="F762" s="195" t="s">
        <v>695</v>
      </c>
      <c r="G762" s="56">
        <v>2</v>
      </c>
      <c r="H762" s="467">
        <v>1165.0999999999999</v>
      </c>
      <c r="I762" s="56">
        <v>1067.4000000000001</v>
      </c>
      <c r="J762" s="56"/>
      <c r="K762" s="468">
        <v>48</v>
      </c>
      <c r="L762" s="488" t="s">
        <v>96</v>
      </c>
      <c r="M762" s="111">
        <v>216522</v>
      </c>
      <c r="N762" s="111">
        <v>0</v>
      </c>
      <c r="O762" s="51">
        <v>98305.51</v>
      </c>
      <c r="P762" s="111">
        <v>0</v>
      </c>
      <c r="Q762" s="111">
        <v>118216.49</v>
      </c>
      <c r="R762" s="111">
        <v>0</v>
      </c>
      <c r="S762" s="111">
        <v>185.83984207364176</v>
      </c>
      <c r="T762" s="51">
        <v>185.84</v>
      </c>
      <c r="U762" s="181">
        <v>44196</v>
      </c>
    </row>
    <row r="763" spans="1:21" x14ac:dyDescent="0.2">
      <c r="A763" s="466" t="s">
        <v>758</v>
      </c>
      <c r="B763" s="485" t="s">
        <v>946</v>
      </c>
      <c r="C763" s="56" t="s">
        <v>40</v>
      </c>
      <c r="D763" s="195" t="s">
        <v>710</v>
      </c>
      <c r="E763" s="56" t="s">
        <v>710</v>
      </c>
      <c r="F763" s="195" t="s">
        <v>695</v>
      </c>
      <c r="G763" s="56">
        <v>2</v>
      </c>
      <c r="H763" s="57">
        <v>1165.0999999999999</v>
      </c>
      <c r="I763" s="56">
        <v>1067.4000000000001</v>
      </c>
      <c r="J763" s="56"/>
      <c r="K763" s="468">
        <v>48</v>
      </c>
      <c r="L763" s="488" t="s">
        <v>95</v>
      </c>
      <c r="M763" s="111">
        <v>1292853</v>
      </c>
      <c r="N763" s="111">
        <v>0</v>
      </c>
      <c r="O763" s="51">
        <v>586982.26</v>
      </c>
      <c r="P763" s="111">
        <v>0</v>
      </c>
      <c r="Q763" s="111">
        <v>705870.74</v>
      </c>
      <c r="R763" s="111">
        <v>0</v>
      </c>
      <c r="S763" s="111">
        <v>1109.6498154664837</v>
      </c>
      <c r="T763" s="51">
        <v>1109.6500000000001</v>
      </c>
      <c r="U763" s="181">
        <v>44196</v>
      </c>
    </row>
    <row r="764" spans="1:21" x14ac:dyDescent="0.2">
      <c r="A764" s="466" t="s">
        <v>758</v>
      </c>
      <c r="B764" s="485" t="s">
        <v>946</v>
      </c>
      <c r="C764" s="56" t="s">
        <v>40</v>
      </c>
      <c r="D764" s="195" t="s">
        <v>710</v>
      </c>
      <c r="E764" s="56" t="s">
        <v>710</v>
      </c>
      <c r="F764" s="195" t="s">
        <v>695</v>
      </c>
      <c r="G764" s="56">
        <v>2</v>
      </c>
      <c r="H764" s="57">
        <v>1165.0999999999999</v>
      </c>
      <c r="I764" s="56">
        <v>1067.4000000000001</v>
      </c>
      <c r="J764" s="56"/>
      <c r="K764" s="468">
        <v>48</v>
      </c>
      <c r="L764" s="488" t="s">
        <v>48</v>
      </c>
      <c r="M764" s="111">
        <v>2358722</v>
      </c>
      <c r="N764" s="111">
        <v>0</v>
      </c>
      <c r="O764" s="51">
        <v>1070909.04</v>
      </c>
      <c r="P764" s="111">
        <v>0</v>
      </c>
      <c r="Q764" s="111">
        <v>1287812.96</v>
      </c>
      <c r="R764" s="111">
        <v>0</v>
      </c>
      <c r="S764" s="111">
        <v>2024.4803021199898</v>
      </c>
      <c r="T764" s="51">
        <v>2024.48</v>
      </c>
      <c r="U764" s="181">
        <v>44196</v>
      </c>
    </row>
    <row r="765" spans="1:21" x14ac:dyDescent="0.2">
      <c r="A765" s="466" t="s">
        <v>758</v>
      </c>
      <c r="B765" s="485" t="s">
        <v>946</v>
      </c>
      <c r="C765" s="56" t="s">
        <v>40</v>
      </c>
      <c r="D765" s="195" t="s">
        <v>710</v>
      </c>
      <c r="E765" s="56" t="s">
        <v>710</v>
      </c>
      <c r="F765" s="195" t="s">
        <v>695</v>
      </c>
      <c r="G765" s="56">
        <v>2</v>
      </c>
      <c r="H765" s="57">
        <v>1165.0999999999999</v>
      </c>
      <c r="I765" s="56">
        <v>1067.4000000000001</v>
      </c>
      <c r="J765" s="56"/>
      <c r="K765" s="468">
        <v>48</v>
      </c>
      <c r="L765" s="488" t="s">
        <v>34</v>
      </c>
      <c r="M765" s="111">
        <v>729749</v>
      </c>
      <c r="N765" s="111">
        <v>0</v>
      </c>
      <c r="O765" s="51">
        <v>331321.28000000003</v>
      </c>
      <c r="P765" s="111">
        <v>0</v>
      </c>
      <c r="Q765" s="111">
        <v>398427.72</v>
      </c>
      <c r="R765" s="111">
        <v>0</v>
      </c>
      <c r="S765" s="111">
        <v>626.34022830658319</v>
      </c>
      <c r="T765" s="51">
        <v>626.34</v>
      </c>
      <c r="U765" s="181">
        <v>44196</v>
      </c>
    </row>
    <row r="766" spans="1:21" x14ac:dyDescent="0.2">
      <c r="A766" s="466" t="s">
        <v>758</v>
      </c>
      <c r="B766" s="485" t="s">
        <v>946</v>
      </c>
      <c r="C766" s="56" t="s">
        <v>40</v>
      </c>
      <c r="D766" s="195" t="s">
        <v>710</v>
      </c>
      <c r="E766" s="56" t="s">
        <v>710</v>
      </c>
      <c r="F766" s="195" t="s">
        <v>695</v>
      </c>
      <c r="G766" s="56">
        <v>2</v>
      </c>
      <c r="H766" s="57">
        <v>1165.0999999999999</v>
      </c>
      <c r="I766" s="56">
        <v>1067.4000000000001</v>
      </c>
      <c r="J766" s="56"/>
      <c r="K766" s="468">
        <v>48</v>
      </c>
      <c r="L766" s="488" t="s">
        <v>36</v>
      </c>
      <c r="M766" s="111">
        <v>4910244</v>
      </c>
      <c r="N766" s="111">
        <v>0</v>
      </c>
      <c r="O766" s="51">
        <v>2229353.31</v>
      </c>
      <c r="P766" s="111">
        <v>0</v>
      </c>
      <c r="Q766" s="111">
        <v>2680890.69</v>
      </c>
      <c r="R766" s="111">
        <v>0</v>
      </c>
      <c r="S766" s="111">
        <v>4214.439962235002</v>
      </c>
      <c r="T766" s="51">
        <v>4214.4399999999996</v>
      </c>
      <c r="U766" s="181">
        <v>44196</v>
      </c>
    </row>
    <row r="767" spans="1:21" x14ac:dyDescent="0.2">
      <c r="A767" s="466" t="s">
        <v>758</v>
      </c>
      <c r="B767" s="485" t="s">
        <v>946</v>
      </c>
      <c r="C767" s="56" t="s">
        <v>40</v>
      </c>
      <c r="D767" s="195" t="s">
        <v>710</v>
      </c>
      <c r="E767" s="56" t="s">
        <v>710</v>
      </c>
      <c r="F767" s="195" t="s">
        <v>695</v>
      </c>
      <c r="G767" s="56">
        <v>2</v>
      </c>
      <c r="H767" s="467">
        <v>1165.0999999999999</v>
      </c>
      <c r="I767" s="56">
        <v>1067.4000000000001</v>
      </c>
      <c r="J767" s="56"/>
      <c r="K767" s="468">
        <v>48</v>
      </c>
      <c r="L767" s="488" t="s">
        <v>111</v>
      </c>
      <c r="M767" s="111">
        <v>324783</v>
      </c>
      <c r="N767" s="111">
        <v>0</v>
      </c>
      <c r="O767" s="51">
        <v>147458.26</v>
      </c>
      <c r="P767" s="111">
        <v>0</v>
      </c>
      <c r="Q767" s="111">
        <v>177324.74</v>
      </c>
      <c r="R767" s="111">
        <v>0</v>
      </c>
      <c r="S767" s="111">
        <v>278.75976311046264</v>
      </c>
      <c r="T767" s="51">
        <v>278.76</v>
      </c>
      <c r="U767" s="181">
        <v>44196</v>
      </c>
    </row>
    <row r="768" spans="1:21" x14ac:dyDescent="0.2">
      <c r="A768" s="466"/>
      <c r="B768" s="470" t="s">
        <v>31</v>
      </c>
      <c r="C768" s="413" t="s">
        <v>18</v>
      </c>
      <c r="D768" s="413" t="s">
        <v>18</v>
      </c>
      <c r="E768" s="413" t="s">
        <v>18</v>
      </c>
      <c r="F768" s="413" t="s">
        <v>18</v>
      </c>
      <c r="G768" s="413" t="s">
        <v>18</v>
      </c>
      <c r="H768" s="471">
        <f>H767</f>
        <v>1165.0999999999999</v>
      </c>
      <c r="I768" s="471">
        <f>I767</f>
        <v>1067.4000000000001</v>
      </c>
      <c r="J768" s="471">
        <f>J767</f>
        <v>0</v>
      </c>
      <c r="K768" s="472">
        <f>K767</f>
        <v>48</v>
      </c>
      <c r="L768" s="413" t="s">
        <v>18</v>
      </c>
      <c r="M768" s="473">
        <v>10371476</v>
      </c>
      <c r="N768" s="473">
        <v>0</v>
      </c>
      <c r="O768" s="473">
        <v>4708866.67</v>
      </c>
      <c r="P768" s="473">
        <v>0</v>
      </c>
      <c r="Q768" s="473">
        <v>5662609.3300000001</v>
      </c>
      <c r="R768" s="473">
        <v>0</v>
      </c>
      <c r="S768" s="474" t="s">
        <v>18</v>
      </c>
      <c r="T768" s="474" t="s">
        <v>18</v>
      </c>
      <c r="U768" s="543" t="s">
        <v>18</v>
      </c>
    </row>
    <row r="769" spans="1:21" x14ac:dyDescent="0.2">
      <c r="A769" s="466" t="s">
        <v>767</v>
      </c>
      <c r="B769" s="487" t="s">
        <v>947</v>
      </c>
      <c r="C769" s="56" t="s">
        <v>40</v>
      </c>
      <c r="D769" s="195" t="s">
        <v>696</v>
      </c>
      <c r="E769" s="56" t="s">
        <v>696</v>
      </c>
      <c r="F769" s="195" t="s">
        <v>700</v>
      </c>
      <c r="G769" s="56">
        <v>3</v>
      </c>
      <c r="H769" s="57">
        <v>1563.2</v>
      </c>
      <c r="I769" s="195">
        <v>1463.2</v>
      </c>
      <c r="J769" s="56">
        <v>512.20000000000005</v>
      </c>
      <c r="K769" s="468">
        <v>24</v>
      </c>
      <c r="L769" s="488" t="s">
        <v>93</v>
      </c>
      <c r="M769" s="111">
        <v>150114</v>
      </c>
      <c r="N769" s="111">
        <v>0</v>
      </c>
      <c r="O769" s="51">
        <v>68154.89</v>
      </c>
      <c r="P769" s="111">
        <v>0</v>
      </c>
      <c r="Q769" s="111">
        <v>81959.11</v>
      </c>
      <c r="R769" s="111">
        <v>0</v>
      </c>
      <c r="S769" s="111">
        <v>96.029938587512788</v>
      </c>
      <c r="T769" s="51">
        <v>96.03</v>
      </c>
      <c r="U769" s="181">
        <v>44196</v>
      </c>
    </row>
    <row r="770" spans="1:21" x14ac:dyDescent="0.2">
      <c r="A770" s="466" t="s">
        <v>767</v>
      </c>
      <c r="B770" s="487" t="s">
        <v>947</v>
      </c>
      <c r="C770" s="195" t="s">
        <v>40</v>
      </c>
      <c r="D770" s="57" t="s">
        <v>696</v>
      </c>
      <c r="E770" s="56" t="s">
        <v>696</v>
      </c>
      <c r="F770" s="56" t="s">
        <v>700</v>
      </c>
      <c r="G770" s="57">
        <v>3</v>
      </c>
      <c r="H770" s="56">
        <v>1563.2</v>
      </c>
      <c r="I770" s="57">
        <v>1463.2</v>
      </c>
      <c r="J770" s="57">
        <v>512.20000000000005</v>
      </c>
      <c r="K770" s="468">
        <v>24</v>
      </c>
      <c r="L770" s="488" t="s">
        <v>49</v>
      </c>
      <c r="M770" s="111">
        <v>2866425</v>
      </c>
      <c r="N770" s="111">
        <v>0</v>
      </c>
      <c r="O770" s="51">
        <v>1301416.8</v>
      </c>
      <c r="P770" s="111">
        <v>0</v>
      </c>
      <c r="Q770" s="111">
        <v>1565008.2</v>
      </c>
      <c r="R770" s="111">
        <v>0</v>
      </c>
      <c r="S770" s="51">
        <v>5596.3002733307294</v>
      </c>
      <c r="T770" s="51">
        <v>5596.3</v>
      </c>
      <c r="U770" s="181">
        <v>44196</v>
      </c>
    </row>
    <row r="771" spans="1:21" x14ac:dyDescent="0.2">
      <c r="A771" s="466" t="s">
        <v>767</v>
      </c>
      <c r="B771" s="487" t="s">
        <v>947</v>
      </c>
      <c r="C771" s="195" t="s">
        <v>40</v>
      </c>
      <c r="D771" s="57" t="s">
        <v>696</v>
      </c>
      <c r="E771" s="56" t="s">
        <v>696</v>
      </c>
      <c r="F771" s="56" t="s">
        <v>700</v>
      </c>
      <c r="G771" s="57">
        <v>3</v>
      </c>
      <c r="H771" s="475">
        <v>1563.2</v>
      </c>
      <c r="I771" s="57">
        <v>1463.2</v>
      </c>
      <c r="J771" s="57">
        <v>512.20000000000005</v>
      </c>
      <c r="K771" s="468">
        <v>24</v>
      </c>
      <c r="L771" s="488" t="s">
        <v>94</v>
      </c>
      <c r="M771" s="111">
        <v>88305</v>
      </c>
      <c r="N771" s="111">
        <v>0</v>
      </c>
      <c r="O771" s="51">
        <v>40092.31</v>
      </c>
      <c r="P771" s="111">
        <v>0</v>
      </c>
      <c r="Q771" s="111">
        <v>48212.69</v>
      </c>
      <c r="R771" s="111">
        <v>0</v>
      </c>
      <c r="S771" s="111">
        <v>56.489892528147386</v>
      </c>
      <c r="T771" s="51">
        <v>56.49</v>
      </c>
      <c r="U771" s="181">
        <v>44196</v>
      </c>
    </row>
    <row r="772" spans="1:21" x14ac:dyDescent="0.2">
      <c r="A772" s="466" t="s">
        <v>767</v>
      </c>
      <c r="B772" s="487" t="s">
        <v>947</v>
      </c>
      <c r="C772" s="195" t="s">
        <v>40</v>
      </c>
      <c r="D772" s="57" t="s">
        <v>696</v>
      </c>
      <c r="E772" s="56" t="s">
        <v>696</v>
      </c>
      <c r="F772" s="56" t="s">
        <v>700</v>
      </c>
      <c r="G772" s="57">
        <v>3</v>
      </c>
      <c r="H772" s="475">
        <v>1563.2</v>
      </c>
      <c r="I772" s="57">
        <v>1463.2</v>
      </c>
      <c r="J772" s="57">
        <v>512.20000000000005</v>
      </c>
      <c r="K772" s="468">
        <v>24</v>
      </c>
      <c r="L772" s="488" t="s">
        <v>462</v>
      </c>
      <c r="M772" s="111">
        <v>88305</v>
      </c>
      <c r="N772" s="111">
        <v>0</v>
      </c>
      <c r="O772" s="51">
        <v>40092.31</v>
      </c>
      <c r="P772" s="111">
        <v>0</v>
      </c>
      <c r="Q772" s="111">
        <v>48212.69</v>
      </c>
      <c r="R772" s="111">
        <v>0</v>
      </c>
      <c r="S772" s="111">
        <v>56.489892528147386</v>
      </c>
      <c r="T772" s="51">
        <v>56.49</v>
      </c>
      <c r="U772" s="181">
        <v>44196</v>
      </c>
    </row>
    <row r="773" spans="1:21" x14ac:dyDescent="0.2">
      <c r="A773" s="466" t="s">
        <v>767</v>
      </c>
      <c r="B773" s="487" t="s">
        <v>947</v>
      </c>
      <c r="C773" s="195" t="s">
        <v>40</v>
      </c>
      <c r="D773" s="57" t="s">
        <v>696</v>
      </c>
      <c r="E773" s="56" t="s">
        <v>696</v>
      </c>
      <c r="F773" s="56" t="s">
        <v>700</v>
      </c>
      <c r="G773" s="57">
        <v>3</v>
      </c>
      <c r="H773" s="475">
        <v>1563.2</v>
      </c>
      <c r="I773" s="57">
        <v>1463.2</v>
      </c>
      <c r="J773" s="57">
        <v>512.20000000000005</v>
      </c>
      <c r="K773" s="468">
        <v>24</v>
      </c>
      <c r="L773" s="488" t="s">
        <v>87</v>
      </c>
      <c r="M773" s="111">
        <v>116255</v>
      </c>
      <c r="N773" s="111">
        <v>0</v>
      </c>
      <c r="O773" s="51">
        <v>52782.2</v>
      </c>
      <c r="P773" s="111">
        <v>0</v>
      </c>
      <c r="Q773" s="111">
        <v>63472.800000000003</v>
      </c>
      <c r="R773" s="111">
        <v>0</v>
      </c>
      <c r="S773" s="111">
        <v>74.369882292732854</v>
      </c>
      <c r="T773" s="51">
        <v>74.37</v>
      </c>
      <c r="U773" s="181">
        <v>44196</v>
      </c>
    </row>
    <row r="774" spans="1:21" ht="25.5" x14ac:dyDescent="0.2">
      <c r="A774" s="466" t="s">
        <v>767</v>
      </c>
      <c r="B774" s="487" t="s">
        <v>947</v>
      </c>
      <c r="C774" s="195" t="s">
        <v>40</v>
      </c>
      <c r="D774" s="57" t="s">
        <v>696</v>
      </c>
      <c r="E774" s="56" t="s">
        <v>696</v>
      </c>
      <c r="F774" s="56" t="s">
        <v>700</v>
      </c>
      <c r="G774" s="57">
        <v>3</v>
      </c>
      <c r="H774" s="475">
        <v>1563.2</v>
      </c>
      <c r="I774" s="57">
        <v>1463.2</v>
      </c>
      <c r="J774" s="57">
        <v>512.20000000000005</v>
      </c>
      <c r="K774" s="468">
        <v>24</v>
      </c>
      <c r="L774" s="488" t="s">
        <v>96</v>
      </c>
      <c r="M774" s="111">
        <v>117740</v>
      </c>
      <c r="N774" s="111">
        <v>0</v>
      </c>
      <c r="O774" s="51">
        <v>53456.42</v>
      </c>
      <c r="P774" s="111">
        <v>0</v>
      </c>
      <c r="Q774" s="111">
        <v>64283.58</v>
      </c>
      <c r="R774" s="111">
        <v>0</v>
      </c>
      <c r="S774" s="111">
        <v>75.319856704196525</v>
      </c>
      <c r="T774" s="51">
        <v>75.319999999999993</v>
      </c>
      <c r="U774" s="181">
        <v>44196</v>
      </c>
    </row>
    <row r="775" spans="1:21" x14ac:dyDescent="0.2">
      <c r="A775" s="466" t="s">
        <v>767</v>
      </c>
      <c r="B775" s="487" t="s">
        <v>947</v>
      </c>
      <c r="C775" s="195" t="s">
        <v>40</v>
      </c>
      <c r="D775" s="57" t="s">
        <v>696</v>
      </c>
      <c r="E775" s="56" t="s">
        <v>696</v>
      </c>
      <c r="F775" s="56" t="s">
        <v>700</v>
      </c>
      <c r="G775" s="57">
        <v>3</v>
      </c>
      <c r="H775" s="56">
        <v>1563.2</v>
      </c>
      <c r="I775" s="57">
        <v>1463.2</v>
      </c>
      <c r="J775" s="57">
        <v>512.20000000000005</v>
      </c>
      <c r="K775" s="468">
        <v>24</v>
      </c>
      <c r="L775" s="488" t="s">
        <v>95</v>
      </c>
      <c r="M775" s="111">
        <v>777895</v>
      </c>
      <c r="N775" s="111">
        <v>0</v>
      </c>
      <c r="O775" s="51">
        <v>353180.57</v>
      </c>
      <c r="P775" s="111">
        <v>0</v>
      </c>
      <c r="Q775" s="111">
        <v>424714.43</v>
      </c>
      <c r="R775" s="111">
        <v>0</v>
      </c>
      <c r="S775" s="111">
        <v>497.62986182190377</v>
      </c>
      <c r="T775" s="51">
        <v>497.63</v>
      </c>
      <c r="U775" s="181">
        <v>44196</v>
      </c>
    </row>
    <row r="776" spans="1:21" x14ac:dyDescent="0.2">
      <c r="A776" s="466" t="s">
        <v>767</v>
      </c>
      <c r="B776" s="487" t="s">
        <v>947</v>
      </c>
      <c r="C776" s="195" t="s">
        <v>40</v>
      </c>
      <c r="D776" s="57" t="s">
        <v>696</v>
      </c>
      <c r="E776" s="56" t="s">
        <v>696</v>
      </c>
      <c r="F776" s="56" t="s">
        <v>700</v>
      </c>
      <c r="G776" s="57">
        <v>3</v>
      </c>
      <c r="H776" s="475">
        <v>1563.2</v>
      </c>
      <c r="I776" s="57">
        <v>1463.2</v>
      </c>
      <c r="J776" s="57">
        <v>512.20000000000005</v>
      </c>
      <c r="K776" s="468">
        <v>24</v>
      </c>
      <c r="L776" s="488" t="s">
        <v>112</v>
      </c>
      <c r="M776" s="111">
        <v>144221</v>
      </c>
      <c r="N776" s="111">
        <v>0</v>
      </c>
      <c r="O776" s="51">
        <v>65479.350000000006</v>
      </c>
      <c r="P776" s="111">
        <v>0</v>
      </c>
      <c r="Q776" s="111">
        <v>78741.649999999994</v>
      </c>
      <c r="R776" s="111">
        <v>0</v>
      </c>
      <c r="S776" s="111">
        <v>92.260107471852606</v>
      </c>
      <c r="T776" s="51">
        <v>92.26</v>
      </c>
      <c r="U776" s="181">
        <v>44196</v>
      </c>
    </row>
    <row r="777" spans="1:21" x14ac:dyDescent="0.2">
      <c r="A777" s="466" t="s">
        <v>767</v>
      </c>
      <c r="B777" s="487" t="s">
        <v>947</v>
      </c>
      <c r="C777" s="195" t="s">
        <v>40</v>
      </c>
      <c r="D777" s="57" t="s">
        <v>696</v>
      </c>
      <c r="E777" s="56" t="s">
        <v>696</v>
      </c>
      <c r="F777" s="56" t="s">
        <v>700</v>
      </c>
      <c r="G777" s="57">
        <v>3</v>
      </c>
      <c r="H777" s="56">
        <v>1563.2</v>
      </c>
      <c r="I777" s="57">
        <v>1463.2</v>
      </c>
      <c r="J777" s="57">
        <v>512.20000000000005</v>
      </c>
      <c r="K777" s="468">
        <v>24</v>
      </c>
      <c r="L777" s="488" t="s">
        <v>491</v>
      </c>
      <c r="M777" s="111">
        <v>3253676</v>
      </c>
      <c r="N777" s="111">
        <v>0</v>
      </c>
      <c r="O777" s="51">
        <v>1477236.85</v>
      </c>
      <c r="P777" s="111">
        <v>0</v>
      </c>
      <c r="Q777" s="111">
        <v>1776439.15</v>
      </c>
      <c r="R777" s="111">
        <v>0</v>
      </c>
      <c r="S777" s="111">
        <v>2081.4201637666324</v>
      </c>
      <c r="T777" s="51">
        <v>2081.42</v>
      </c>
      <c r="U777" s="181">
        <v>44196</v>
      </c>
    </row>
    <row r="778" spans="1:21" x14ac:dyDescent="0.2">
      <c r="A778" s="466" t="s">
        <v>767</v>
      </c>
      <c r="B778" s="487" t="s">
        <v>947</v>
      </c>
      <c r="C778" s="195" t="s">
        <v>40</v>
      </c>
      <c r="D778" s="57" t="s">
        <v>696</v>
      </c>
      <c r="E778" s="56" t="s">
        <v>696</v>
      </c>
      <c r="F778" s="56" t="s">
        <v>700</v>
      </c>
      <c r="G778" s="57">
        <v>3</v>
      </c>
      <c r="H778" s="56">
        <v>1563.2</v>
      </c>
      <c r="I778" s="57">
        <v>1463.2</v>
      </c>
      <c r="J778" s="57">
        <v>512.20000000000005</v>
      </c>
      <c r="K778" s="468">
        <v>24</v>
      </c>
      <c r="L778" s="488" t="s">
        <v>34</v>
      </c>
      <c r="M778" s="111">
        <v>997791</v>
      </c>
      <c r="N778" s="111">
        <v>0</v>
      </c>
      <c r="O778" s="51">
        <v>453017.94999999995</v>
      </c>
      <c r="P778" s="111">
        <v>0</v>
      </c>
      <c r="Q778" s="111">
        <v>544773.05000000005</v>
      </c>
      <c r="R778" s="111">
        <v>0</v>
      </c>
      <c r="S778" s="111">
        <v>638.30028147389964</v>
      </c>
      <c r="T778" s="51">
        <v>638.29999999999995</v>
      </c>
      <c r="U778" s="181">
        <v>44196</v>
      </c>
    </row>
    <row r="779" spans="1:21" x14ac:dyDescent="0.2">
      <c r="A779" s="466" t="s">
        <v>767</v>
      </c>
      <c r="B779" s="487" t="s">
        <v>947</v>
      </c>
      <c r="C779" s="195" t="s">
        <v>40</v>
      </c>
      <c r="D779" s="57" t="s">
        <v>696</v>
      </c>
      <c r="E779" s="56" t="s">
        <v>696</v>
      </c>
      <c r="F779" s="56" t="s">
        <v>700</v>
      </c>
      <c r="G779" s="57">
        <v>3</v>
      </c>
      <c r="H779" s="56">
        <v>1563.2</v>
      </c>
      <c r="I779" s="57">
        <v>1463.2</v>
      </c>
      <c r="J779" s="57">
        <v>512.20000000000005</v>
      </c>
      <c r="K779" s="468">
        <v>24</v>
      </c>
      <c r="L779" s="488" t="s">
        <v>48</v>
      </c>
      <c r="M779" s="111">
        <v>2174442</v>
      </c>
      <c r="N779" s="111">
        <v>0</v>
      </c>
      <c r="O779" s="51">
        <v>987242.07000000007</v>
      </c>
      <c r="P779" s="111">
        <v>0</v>
      </c>
      <c r="Q779" s="111">
        <v>1187199.93</v>
      </c>
      <c r="R779" s="111">
        <v>0</v>
      </c>
      <c r="S779" s="111">
        <v>1391.0197031729786</v>
      </c>
      <c r="T779" s="51">
        <v>1391.02</v>
      </c>
      <c r="U779" s="181">
        <v>44196</v>
      </c>
    </row>
    <row r="780" spans="1:21" ht="13.5" thickBot="1" x14ac:dyDescent="0.25">
      <c r="A780" s="496" t="s">
        <v>767</v>
      </c>
      <c r="B780" s="487" t="s">
        <v>947</v>
      </c>
      <c r="C780" s="188" t="s">
        <v>40</v>
      </c>
      <c r="D780" s="183" t="s">
        <v>696</v>
      </c>
      <c r="E780" s="182" t="s">
        <v>696</v>
      </c>
      <c r="F780" s="182" t="s">
        <v>700</v>
      </c>
      <c r="G780" s="183">
        <v>3</v>
      </c>
      <c r="H780" s="182">
        <v>1563.2</v>
      </c>
      <c r="I780" s="183">
        <v>1463.2</v>
      </c>
      <c r="J780" s="183">
        <v>512.20000000000005</v>
      </c>
      <c r="K780" s="498">
        <v>24</v>
      </c>
      <c r="L780" s="499" t="s">
        <v>36</v>
      </c>
      <c r="M780" s="113">
        <v>1234553</v>
      </c>
      <c r="N780" s="113">
        <v>0</v>
      </c>
      <c r="O780" s="151">
        <v>560512.84</v>
      </c>
      <c r="P780" s="113">
        <v>0</v>
      </c>
      <c r="Q780" s="113">
        <v>674040.16</v>
      </c>
      <c r="R780" s="113">
        <v>0</v>
      </c>
      <c r="S780" s="113">
        <v>789.76010747185262</v>
      </c>
      <c r="T780" s="151">
        <v>789.76</v>
      </c>
      <c r="U780" s="420">
        <v>44196</v>
      </c>
    </row>
    <row r="781" spans="1:21" ht="13.5" thickBot="1" x14ac:dyDescent="0.25">
      <c r="A781" s="500"/>
      <c r="B781" s="501" t="s">
        <v>31</v>
      </c>
      <c r="C781" s="132" t="s">
        <v>18</v>
      </c>
      <c r="D781" s="132" t="s">
        <v>18</v>
      </c>
      <c r="E781" s="132" t="s">
        <v>18</v>
      </c>
      <c r="F781" s="132" t="s">
        <v>18</v>
      </c>
      <c r="G781" s="132" t="s">
        <v>18</v>
      </c>
      <c r="H781" s="502">
        <f>H780</f>
        <v>1563.2</v>
      </c>
      <c r="I781" s="502">
        <f>I780</f>
        <v>1463.2</v>
      </c>
      <c r="J781" s="502">
        <f>J780</f>
        <v>512.20000000000005</v>
      </c>
      <c r="K781" s="503">
        <f>K780</f>
        <v>24</v>
      </c>
      <c r="L781" s="132" t="s">
        <v>18</v>
      </c>
      <c r="M781" s="133">
        <v>12009722</v>
      </c>
      <c r="N781" s="133">
        <v>0</v>
      </c>
      <c r="O781" s="133">
        <v>5452664.5600000005</v>
      </c>
      <c r="P781" s="133">
        <v>0</v>
      </c>
      <c r="Q781" s="133">
        <v>6557057.4399999995</v>
      </c>
      <c r="R781" s="133">
        <v>0</v>
      </c>
      <c r="S781" s="133" t="s">
        <v>18</v>
      </c>
      <c r="T781" s="133" t="s">
        <v>18</v>
      </c>
      <c r="U781" s="504" t="s">
        <v>18</v>
      </c>
    </row>
    <row r="782" spans="1:21" x14ac:dyDescent="0.2">
      <c r="A782" s="463" t="s">
        <v>768</v>
      </c>
      <c r="B782" s="485" t="s">
        <v>948</v>
      </c>
      <c r="C782" s="160" t="s">
        <v>40</v>
      </c>
      <c r="D782" s="187" t="s">
        <v>711</v>
      </c>
      <c r="E782" s="160" t="s">
        <v>711</v>
      </c>
      <c r="F782" s="187" t="s">
        <v>700</v>
      </c>
      <c r="G782" s="160">
        <v>3</v>
      </c>
      <c r="H782" s="464">
        <v>828.9</v>
      </c>
      <c r="I782" s="187">
        <v>710.8</v>
      </c>
      <c r="J782" s="187" t="s">
        <v>712</v>
      </c>
      <c r="K782" s="465">
        <v>36</v>
      </c>
      <c r="L782" s="486" t="s">
        <v>112</v>
      </c>
      <c r="M782" s="111">
        <v>76474</v>
      </c>
      <c r="N782" s="111">
        <v>0</v>
      </c>
      <c r="O782" s="111">
        <v>34720.79</v>
      </c>
      <c r="P782" s="111">
        <v>0</v>
      </c>
      <c r="Q782" s="111">
        <v>41753.21</v>
      </c>
      <c r="R782" s="111">
        <v>0</v>
      </c>
      <c r="S782" s="111">
        <v>92.259621184702624</v>
      </c>
      <c r="T782" s="111">
        <v>92.26</v>
      </c>
      <c r="U782" s="181">
        <v>44196</v>
      </c>
    </row>
    <row r="783" spans="1:21" x14ac:dyDescent="0.2">
      <c r="A783" s="466" t="s">
        <v>768</v>
      </c>
      <c r="B783" s="485" t="s">
        <v>948</v>
      </c>
      <c r="C783" s="195" t="s">
        <v>40</v>
      </c>
      <c r="D783" s="57" t="s">
        <v>711</v>
      </c>
      <c r="E783" s="56" t="s">
        <v>711</v>
      </c>
      <c r="F783" s="56" t="s">
        <v>700</v>
      </c>
      <c r="G783" s="57">
        <v>3</v>
      </c>
      <c r="H783" s="56">
        <v>828.9</v>
      </c>
      <c r="I783" s="57">
        <v>710.8</v>
      </c>
      <c r="J783" s="195" t="s">
        <v>712</v>
      </c>
      <c r="K783" s="468">
        <v>36</v>
      </c>
      <c r="L783" s="488" t="s">
        <v>491</v>
      </c>
      <c r="M783" s="111">
        <v>1725289</v>
      </c>
      <c r="N783" s="111">
        <v>0</v>
      </c>
      <c r="O783" s="51">
        <v>783317.23</v>
      </c>
      <c r="P783" s="111">
        <v>0</v>
      </c>
      <c r="Q783" s="111">
        <v>941971.77</v>
      </c>
      <c r="R783" s="111">
        <v>0</v>
      </c>
      <c r="S783" s="111">
        <v>2081.4199541561106</v>
      </c>
      <c r="T783" s="51">
        <v>2081.42</v>
      </c>
      <c r="U783" s="181">
        <v>44196</v>
      </c>
    </row>
    <row r="784" spans="1:21" x14ac:dyDescent="0.2">
      <c r="A784" s="466" t="s">
        <v>768</v>
      </c>
      <c r="B784" s="485" t="s">
        <v>948</v>
      </c>
      <c r="C784" s="195" t="s">
        <v>40</v>
      </c>
      <c r="D784" s="57" t="s">
        <v>711</v>
      </c>
      <c r="E784" s="56" t="s">
        <v>711</v>
      </c>
      <c r="F784" s="56" t="s">
        <v>700</v>
      </c>
      <c r="G784" s="57">
        <v>3</v>
      </c>
      <c r="H784" s="475">
        <v>828.9</v>
      </c>
      <c r="I784" s="57">
        <v>710.8</v>
      </c>
      <c r="J784" s="195" t="s">
        <v>712</v>
      </c>
      <c r="K784" s="468">
        <v>36</v>
      </c>
      <c r="L784" s="488" t="s">
        <v>94</v>
      </c>
      <c r="M784" s="111">
        <v>46825</v>
      </c>
      <c r="N784" s="111">
        <v>0</v>
      </c>
      <c r="O784" s="51">
        <v>21259.53</v>
      </c>
      <c r="P784" s="111">
        <v>0</v>
      </c>
      <c r="Q784" s="111">
        <v>25565.47</v>
      </c>
      <c r="R784" s="111">
        <v>0</v>
      </c>
      <c r="S784" s="111">
        <v>56.49052961756545</v>
      </c>
      <c r="T784" s="51">
        <v>56.49</v>
      </c>
      <c r="U784" s="181">
        <v>44196</v>
      </c>
    </row>
    <row r="785" spans="1:21" x14ac:dyDescent="0.2">
      <c r="A785" s="466"/>
      <c r="B785" s="470" t="s">
        <v>31</v>
      </c>
      <c r="C785" s="413" t="s">
        <v>18</v>
      </c>
      <c r="D785" s="413" t="s">
        <v>18</v>
      </c>
      <c r="E785" s="413" t="s">
        <v>18</v>
      </c>
      <c r="F785" s="413" t="s">
        <v>18</v>
      </c>
      <c r="G785" s="413" t="s">
        <v>18</v>
      </c>
      <c r="H785" s="471">
        <f>H784</f>
        <v>828.9</v>
      </c>
      <c r="I785" s="471">
        <f>I784</f>
        <v>710.8</v>
      </c>
      <c r="J785" s="471" t="str">
        <f>J784</f>
        <v>453</v>
      </c>
      <c r="K785" s="472">
        <f>K784</f>
        <v>36</v>
      </c>
      <c r="L785" s="413" t="s">
        <v>18</v>
      </c>
      <c r="M785" s="473">
        <v>1848588</v>
      </c>
      <c r="N785" s="473">
        <v>0</v>
      </c>
      <c r="O785" s="473">
        <v>839297.55</v>
      </c>
      <c r="P785" s="473">
        <v>0</v>
      </c>
      <c r="Q785" s="473">
        <v>1009290.45</v>
      </c>
      <c r="R785" s="473">
        <v>0</v>
      </c>
      <c r="S785" s="474" t="s">
        <v>18</v>
      </c>
      <c r="T785" s="474" t="s">
        <v>18</v>
      </c>
      <c r="U785" s="543" t="s">
        <v>18</v>
      </c>
    </row>
    <row r="786" spans="1:21" x14ac:dyDescent="0.2">
      <c r="A786" s="466" t="s">
        <v>769</v>
      </c>
      <c r="B786" s="487" t="s">
        <v>949</v>
      </c>
      <c r="C786" s="195" t="s">
        <v>40</v>
      </c>
      <c r="D786" s="57" t="s">
        <v>702</v>
      </c>
      <c r="E786" s="56" t="s">
        <v>702</v>
      </c>
      <c r="F786" s="56" t="s">
        <v>700</v>
      </c>
      <c r="G786" s="57">
        <v>3</v>
      </c>
      <c r="H786" s="56">
        <v>576.79999999999995</v>
      </c>
      <c r="I786" s="57" t="s">
        <v>713</v>
      </c>
      <c r="J786" s="57">
        <v>317.8</v>
      </c>
      <c r="K786" s="468">
        <v>54</v>
      </c>
      <c r="L786" s="488" t="s">
        <v>49</v>
      </c>
      <c r="M786" s="111">
        <v>2223283</v>
      </c>
      <c r="N786" s="111">
        <v>0</v>
      </c>
      <c r="O786" s="51">
        <v>1009416.9099999999</v>
      </c>
      <c r="P786" s="111">
        <v>0</v>
      </c>
      <c r="Q786" s="111">
        <v>1213866.0900000001</v>
      </c>
      <c r="R786" s="111">
        <v>0</v>
      </c>
      <c r="S786" s="51">
        <v>6995.855884203902</v>
      </c>
      <c r="T786" s="51">
        <v>5596.3</v>
      </c>
      <c r="U786" s="181">
        <v>44196</v>
      </c>
    </row>
    <row r="787" spans="1:21" x14ac:dyDescent="0.2">
      <c r="A787" s="466" t="s">
        <v>769</v>
      </c>
      <c r="B787" s="487" t="s">
        <v>949</v>
      </c>
      <c r="C787" s="195" t="s">
        <v>40</v>
      </c>
      <c r="D787" s="57" t="s">
        <v>702</v>
      </c>
      <c r="E787" s="56" t="s">
        <v>702</v>
      </c>
      <c r="F787" s="56" t="s">
        <v>700</v>
      </c>
      <c r="G787" s="57">
        <v>3</v>
      </c>
      <c r="H787" s="475">
        <v>576.79999999999995</v>
      </c>
      <c r="I787" s="57" t="s">
        <v>713</v>
      </c>
      <c r="J787" s="57">
        <v>317.8</v>
      </c>
      <c r="K787" s="468">
        <v>54</v>
      </c>
      <c r="L787" s="488" t="s">
        <v>94</v>
      </c>
      <c r="M787" s="111">
        <v>32583</v>
      </c>
      <c r="N787" s="111">
        <v>0</v>
      </c>
      <c r="O787" s="51">
        <v>14793.36</v>
      </c>
      <c r="P787" s="111">
        <v>0</v>
      </c>
      <c r="Q787" s="111">
        <v>17789.64</v>
      </c>
      <c r="R787" s="111">
        <v>0</v>
      </c>
      <c r="S787" s="111">
        <v>56.489251040221916</v>
      </c>
      <c r="T787" s="51">
        <v>56.49</v>
      </c>
      <c r="U787" s="181">
        <v>44196</v>
      </c>
    </row>
    <row r="788" spans="1:21" x14ac:dyDescent="0.2">
      <c r="A788" s="466" t="s">
        <v>769</v>
      </c>
      <c r="B788" s="487" t="s">
        <v>949</v>
      </c>
      <c r="C788" s="195" t="s">
        <v>40</v>
      </c>
      <c r="D788" s="57" t="s">
        <v>702</v>
      </c>
      <c r="E788" s="56" t="s">
        <v>702</v>
      </c>
      <c r="F788" s="56" t="s">
        <v>700</v>
      </c>
      <c r="G788" s="57">
        <v>3</v>
      </c>
      <c r="H788" s="475">
        <v>576.79999999999995</v>
      </c>
      <c r="I788" s="57" t="s">
        <v>713</v>
      </c>
      <c r="J788" s="57">
        <v>317.8</v>
      </c>
      <c r="K788" s="468">
        <v>54</v>
      </c>
      <c r="L788" s="488" t="s">
        <v>462</v>
      </c>
      <c r="M788" s="111">
        <v>32583</v>
      </c>
      <c r="N788" s="111">
        <v>0</v>
      </c>
      <c r="O788" s="51">
        <v>14793.36</v>
      </c>
      <c r="P788" s="111">
        <v>0</v>
      </c>
      <c r="Q788" s="111">
        <v>17789.64</v>
      </c>
      <c r="R788" s="111">
        <v>0</v>
      </c>
      <c r="S788" s="111">
        <v>56.489251040221916</v>
      </c>
      <c r="T788" s="51">
        <v>56.49</v>
      </c>
      <c r="U788" s="181">
        <v>44196</v>
      </c>
    </row>
    <row r="789" spans="1:21" x14ac:dyDescent="0.2">
      <c r="A789" s="466" t="s">
        <v>769</v>
      </c>
      <c r="B789" s="487" t="s">
        <v>949</v>
      </c>
      <c r="C789" s="195" t="s">
        <v>40</v>
      </c>
      <c r="D789" s="57" t="s">
        <v>702</v>
      </c>
      <c r="E789" s="56" t="s">
        <v>702</v>
      </c>
      <c r="F789" s="56" t="s">
        <v>700</v>
      </c>
      <c r="G789" s="57">
        <v>3</v>
      </c>
      <c r="H789" s="475">
        <v>576.79999999999995</v>
      </c>
      <c r="I789" s="57" t="s">
        <v>713</v>
      </c>
      <c r="J789" s="57">
        <v>317.8</v>
      </c>
      <c r="K789" s="468">
        <v>54</v>
      </c>
      <c r="L789" s="488" t="s">
        <v>87</v>
      </c>
      <c r="M789" s="111">
        <v>42897</v>
      </c>
      <c r="N789" s="111">
        <v>0</v>
      </c>
      <c r="O789" s="51">
        <v>19476.13</v>
      </c>
      <c r="P789" s="111">
        <v>0</v>
      </c>
      <c r="Q789" s="111">
        <v>23420.87</v>
      </c>
      <c r="R789" s="111">
        <v>0</v>
      </c>
      <c r="S789" s="111">
        <v>74.370665742024968</v>
      </c>
      <c r="T789" s="51">
        <v>74.37</v>
      </c>
      <c r="U789" s="181">
        <v>44196</v>
      </c>
    </row>
    <row r="790" spans="1:21" ht="25.5" x14ac:dyDescent="0.2">
      <c r="A790" s="466" t="s">
        <v>769</v>
      </c>
      <c r="B790" s="487" t="s">
        <v>949</v>
      </c>
      <c r="C790" s="195" t="s">
        <v>40</v>
      </c>
      <c r="D790" s="57" t="s">
        <v>702</v>
      </c>
      <c r="E790" s="56" t="s">
        <v>702</v>
      </c>
      <c r="F790" s="56" t="s">
        <v>700</v>
      </c>
      <c r="G790" s="57">
        <v>3</v>
      </c>
      <c r="H790" s="475">
        <v>576.79999999999995</v>
      </c>
      <c r="I790" s="57" t="s">
        <v>713</v>
      </c>
      <c r="J790" s="57">
        <v>317.8</v>
      </c>
      <c r="K790" s="468">
        <v>54</v>
      </c>
      <c r="L790" s="488" t="s">
        <v>96</v>
      </c>
      <c r="M790" s="111">
        <v>43445</v>
      </c>
      <c r="N790" s="111">
        <v>0</v>
      </c>
      <c r="O790" s="51">
        <v>19724.939999999999</v>
      </c>
      <c r="P790" s="111">
        <v>0</v>
      </c>
      <c r="Q790" s="111">
        <v>23720.06</v>
      </c>
      <c r="R790" s="111">
        <v>0</v>
      </c>
      <c r="S790" s="111">
        <v>75.320735090152567</v>
      </c>
      <c r="T790" s="51">
        <v>75.319999999999993</v>
      </c>
      <c r="U790" s="181">
        <v>44196</v>
      </c>
    </row>
    <row r="791" spans="1:21" x14ac:dyDescent="0.2">
      <c r="A791" s="466" t="s">
        <v>769</v>
      </c>
      <c r="B791" s="487" t="s">
        <v>949</v>
      </c>
      <c r="C791" s="195" t="s">
        <v>40</v>
      </c>
      <c r="D791" s="57" t="s">
        <v>702</v>
      </c>
      <c r="E791" s="56" t="s">
        <v>702</v>
      </c>
      <c r="F791" s="56" t="s">
        <v>700</v>
      </c>
      <c r="G791" s="57">
        <v>3</v>
      </c>
      <c r="H791" s="56">
        <v>576.79999999999995</v>
      </c>
      <c r="I791" s="57" t="s">
        <v>713</v>
      </c>
      <c r="J791" s="57">
        <v>317.8</v>
      </c>
      <c r="K791" s="468">
        <v>54</v>
      </c>
      <c r="L791" s="488" t="s">
        <v>95</v>
      </c>
      <c r="M791" s="111">
        <v>287033</v>
      </c>
      <c r="N791" s="111">
        <v>0</v>
      </c>
      <c r="O791" s="51">
        <v>130318.98000000001</v>
      </c>
      <c r="P791" s="111">
        <v>0</v>
      </c>
      <c r="Q791" s="111">
        <v>156714.01999999999</v>
      </c>
      <c r="R791" s="111">
        <v>0</v>
      </c>
      <c r="S791" s="111">
        <v>497.63002773925109</v>
      </c>
      <c r="T791" s="51">
        <v>497.63</v>
      </c>
      <c r="U791" s="181">
        <v>44196</v>
      </c>
    </row>
    <row r="792" spans="1:21" x14ac:dyDescent="0.2">
      <c r="A792" s="466" t="s">
        <v>769</v>
      </c>
      <c r="B792" s="487" t="s">
        <v>949</v>
      </c>
      <c r="C792" s="195" t="s">
        <v>40</v>
      </c>
      <c r="D792" s="57" t="s">
        <v>702</v>
      </c>
      <c r="E792" s="56" t="s">
        <v>702</v>
      </c>
      <c r="F792" s="56" t="s">
        <v>700</v>
      </c>
      <c r="G792" s="57">
        <v>3</v>
      </c>
      <c r="H792" s="475">
        <v>576.79999999999995</v>
      </c>
      <c r="I792" s="57" t="s">
        <v>713</v>
      </c>
      <c r="J792" s="57">
        <v>317.8</v>
      </c>
      <c r="K792" s="468">
        <v>54</v>
      </c>
      <c r="L792" s="488" t="s">
        <v>112</v>
      </c>
      <c r="M792" s="111">
        <v>53216</v>
      </c>
      <c r="N792" s="111">
        <v>0</v>
      </c>
      <c r="O792" s="51">
        <v>24161.18</v>
      </c>
      <c r="P792" s="111">
        <v>0</v>
      </c>
      <c r="Q792" s="111">
        <v>29054.82</v>
      </c>
      <c r="R792" s="111">
        <v>0</v>
      </c>
      <c r="S792" s="111">
        <v>92.260748959778098</v>
      </c>
      <c r="T792" s="51">
        <v>92.26</v>
      </c>
      <c r="U792" s="181">
        <v>44196</v>
      </c>
    </row>
    <row r="793" spans="1:21" x14ac:dyDescent="0.2">
      <c r="A793" s="466" t="s">
        <v>769</v>
      </c>
      <c r="B793" s="487" t="s">
        <v>949</v>
      </c>
      <c r="C793" s="195" t="s">
        <v>40</v>
      </c>
      <c r="D793" s="57" t="s">
        <v>702</v>
      </c>
      <c r="E793" s="56" t="s">
        <v>702</v>
      </c>
      <c r="F793" s="56" t="s">
        <v>700</v>
      </c>
      <c r="G793" s="57">
        <v>3</v>
      </c>
      <c r="H793" s="56">
        <v>576.79999999999995</v>
      </c>
      <c r="I793" s="57" t="s">
        <v>713</v>
      </c>
      <c r="J793" s="57">
        <v>317.8</v>
      </c>
      <c r="K793" s="468">
        <v>54</v>
      </c>
      <c r="L793" s="488" t="s">
        <v>491</v>
      </c>
      <c r="M793" s="111">
        <v>1200563</v>
      </c>
      <c r="N793" s="111">
        <v>0</v>
      </c>
      <c r="O793" s="51">
        <v>545080.67000000004</v>
      </c>
      <c r="P793" s="111">
        <v>0</v>
      </c>
      <c r="Q793" s="111">
        <v>655482.32999999996</v>
      </c>
      <c r="R793" s="111">
        <v>0</v>
      </c>
      <c r="S793" s="111">
        <v>2081.4199029126216</v>
      </c>
      <c r="T793" s="51">
        <v>2081.42</v>
      </c>
      <c r="U793" s="181">
        <v>44196</v>
      </c>
    </row>
    <row r="794" spans="1:21" x14ac:dyDescent="0.2">
      <c r="A794" s="466" t="s">
        <v>769</v>
      </c>
      <c r="B794" s="487" t="s">
        <v>949</v>
      </c>
      <c r="C794" s="195" t="s">
        <v>40</v>
      </c>
      <c r="D794" s="57" t="s">
        <v>702</v>
      </c>
      <c r="E794" s="56" t="s">
        <v>702</v>
      </c>
      <c r="F794" s="56" t="s">
        <v>700</v>
      </c>
      <c r="G794" s="57">
        <v>3</v>
      </c>
      <c r="H794" s="56">
        <v>576.79999999999995</v>
      </c>
      <c r="I794" s="57" t="s">
        <v>713</v>
      </c>
      <c r="J794" s="57">
        <v>317.8</v>
      </c>
      <c r="K794" s="468">
        <v>54</v>
      </c>
      <c r="L794" s="488" t="s">
        <v>34</v>
      </c>
      <c r="M794" s="111">
        <v>368171</v>
      </c>
      <c r="N794" s="111">
        <v>0</v>
      </c>
      <c r="O794" s="51">
        <v>167157.32</v>
      </c>
      <c r="P794" s="111">
        <v>0</v>
      </c>
      <c r="Q794" s="111">
        <v>201013.68</v>
      </c>
      <c r="R794" s="111">
        <v>0</v>
      </c>
      <c r="S794" s="111">
        <v>638.29923717059648</v>
      </c>
      <c r="T794" s="51">
        <v>638.29999999999995</v>
      </c>
      <c r="U794" s="181">
        <v>44196</v>
      </c>
    </row>
    <row r="795" spans="1:21" x14ac:dyDescent="0.2">
      <c r="A795" s="466" t="s">
        <v>769</v>
      </c>
      <c r="B795" s="487" t="s">
        <v>949</v>
      </c>
      <c r="C795" s="195" t="s">
        <v>40</v>
      </c>
      <c r="D795" s="57" t="s">
        <v>702</v>
      </c>
      <c r="E795" s="56" t="s">
        <v>702</v>
      </c>
      <c r="F795" s="56" t="s">
        <v>700</v>
      </c>
      <c r="G795" s="57">
        <v>3</v>
      </c>
      <c r="H795" s="56">
        <v>576.79999999999995</v>
      </c>
      <c r="I795" s="57" t="s">
        <v>713</v>
      </c>
      <c r="J795" s="57">
        <v>317.8</v>
      </c>
      <c r="K795" s="468">
        <v>54</v>
      </c>
      <c r="L795" s="488" t="s">
        <v>48</v>
      </c>
      <c r="M795" s="111">
        <v>802340</v>
      </c>
      <c r="N795" s="111">
        <v>0</v>
      </c>
      <c r="O795" s="51">
        <v>364279.11</v>
      </c>
      <c r="P795" s="111">
        <v>0</v>
      </c>
      <c r="Q795" s="111">
        <v>438060.89</v>
      </c>
      <c r="R795" s="111">
        <v>0</v>
      </c>
      <c r="S795" s="111">
        <v>1391.0194174757282</v>
      </c>
      <c r="T795" s="51">
        <v>1391.02</v>
      </c>
      <c r="U795" s="181">
        <v>44196</v>
      </c>
    </row>
    <row r="796" spans="1:21" ht="13.5" thickBot="1" x14ac:dyDescent="0.25">
      <c r="A796" s="496" t="s">
        <v>769</v>
      </c>
      <c r="B796" s="487" t="s">
        <v>949</v>
      </c>
      <c r="C796" s="188" t="s">
        <v>40</v>
      </c>
      <c r="D796" s="183" t="s">
        <v>702</v>
      </c>
      <c r="E796" s="182" t="s">
        <v>702</v>
      </c>
      <c r="F796" s="182" t="s">
        <v>700</v>
      </c>
      <c r="G796" s="183">
        <v>3</v>
      </c>
      <c r="H796" s="182">
        <v>576.79999999999995</v>
      </c>
      <c r="I796" s="183" t="s">
        <v>713</v>
      </c>
      <c r="J796" s="183">
        <v>317.8</v>
      </c>
      <c r="K796" s="498">
        <v>54</v>
      </c>
      <c r="L796" s="499" t="s">
        <v>36</v>
      </c>
      <c r="M796" s="113">
        <v>455534</v>
      </c>
      <c r="N796" s="113">
        <v>0</v>
      </c>
      <c r="O796" s="151">
        <v>206821.95</v>
      </c>
      <c r="P796" s="113">
        <v>0</v>
      </c>
      <c r="Q796" s="113">
        <v>248712.05</v>
      </c>
      <c r="R796" s="113">
        <v>0</v>
      </c>
      <c r="S796" s="113">
        <v>789.7607489597782</v>
      </c>
      <c r="T796" s="151">
        <v>789.76</v>
      </c>
      <c r="U796" s="420">
        <v>44196</v>
      </c>
    </row>
    <row r="797" spans="1:21" ht="13.5" thickBot="1" x14ac:dyDescent="0.25">
      <c r="A797" s="500"/>
      <c r="B797" s="501" t="s">
        <v>31</v>
      </c>
      <c r="C797" s="132" t="s">
        <v>18</v>
      </c>
      <c r="D797" s="132" t="s">
        <v>18</v>
      </c>
      <c r="E797" s="132" t="s">
        <v>18</v>
      </c>
      <c r="F797" s="132" t="s">
        <v>18</v>
      </c>
      <c r="G797" s="132" t="s">
        <v>18</v>
      </c>
      <c r="H797" s="502">
        <f>H796</f>
        <v>576.79999999999995</v>
      </c>
      <c r="I797" s="502" t="str">
        <f>I796</f>
        <v>521</v>
      </c>
      <c r="J797" s="502">
        <f>J796</f>
        <v>317.8</v>
      </c>
      <c r="K797" s="503">
        <f>K796</f>
        <v>54</v>
      </c>
      <c r="L797" s="132" t="s">
        <v>18</v>
      </c>
      <c r="M797" s="133">
        <v>5541648</v>
      </c>
      <c r="N797" s="133">
        <v>0</v>
      </c>
      <c r="O797" s="133">
        <v>2516023.91</v>
      </c>
      <c r="P797" s="133">
        <v>0</v>
      </c>
      <c r="Q797" s="133">
        <v>3025624.0900000003</v>
      </c>
      <c r="R797" s="133">
        <v>0</v>
      </c>
      <c r="S797" s="133" t="s">
        <v>18</v>
      </c>
      <c r="T797" s="133" t="s">
        <v>18</v>
      </c>
      <c r="U797" s="504" t="s">
        <v>18</v>
      </c>
    </row>
    <row r="798" spans="1:21" x14ac:dyDescent="0.2">
      <c r="A798" s="463" t="s">
        <v>770</v>
      </c>
      <c r="B798" s="485" t="s">
        <v>950</v>
      </c>
      <c r="C798" s="187" t="s">
        <v>40</v>
      </c>
      <c r="D798" s="161" t="s">
        <v>420</v>
      </c>
      <c r="E798" s="160" t="s">
        <v>420</v>
      </c>
      <c r="F798" s="187" t="s">
        <v>683</v>
      </c>
      <c r="G798" s="161">
        <v>4</v>
      </c>
      <c r="H798" s="160">
        <v>4994.3999999999996</v>
      </c>
      <c r="I798" s="161">
        <v>4654.8</v>
      </c>
      <c r="J798" s="161">
        <v>1597.9</v>
      </c>
      <c r="K798" s="465">
        <v>276</v>
      </c>
      <c r="L798" s="486" t="s">
        <v>36</v>
      </c>
      <c r="M798" s="111">
        <v>8517050</v>
      </c>
      <c r="N798" s="111">
        <v>0</v>
      </c>
      <c r="O798" s="111">
        <v>3866918.55</v>
      </c>
      <c r="P798" s="111">
        <v>0</v>
      </c>
      <c r="Q798" s="111">
        <v>4650131.45</v>
      </c>
      <c r="R798" s="111">
        <v>0</v>
      </c>
      <c r="S798" s="111">
        <v>1705.3199583533558</v>
      </c>
      <c r="T798" s="111">
        <v>1705.32</v>
      </c>
      <c r="U798" s="181">
        <v>44196</v>
      </c>
    </row>
    <row r="799" spans="1:21" x14ac:dyDescent="0.2">
      <c r="A799" s="466"/>
      <c r="B799" s="470" t="s">
        <v>31</v>
      </c>
      <c r="C799" s="413" t="s">
        <v>18</v>
      </c>
      <c r="D799" s="413" t="s">
        <v>18</v>
      </c>
      <c r="E799" s="413" t="s">
        <v>18</v>
      </c>
      <c r="F799" s="413" t="s">
        <v>18</v>
      </c>
      <c r="G799" s="413" t="s">
        <v>18</v>
      </c>
      <c r="H799" s="471">
        <f>H798</f>
        <v>4994.3999999999996</v>
      </c>
      <c r="I799" s="471">
        <f>I798</f>
        <v>4654.8</v>
      </c>
      <c r="J799" s="471">
        <f>J798</f>
        <v>1597.9</v>
      </c>
      <c r="K799" s="472">
        <f>K798</f>
        <v>276</v>
      </c>
      <c r="L799" s="413" t="s">
        <v>18</v>
      </c>
      <c r="M799" s="473">
        <v>8517050</v>
      </c>
      <c r="N799" s="473">
        <v>0</v>
      </c>
      <c r="O799" s="473">
        <v>3866918.55</v>
      </c>
      <c r="P799" s="473">
        <v>0</v>
      </c>
      <c r="Q799" s="473">
        <v>4650131.45</v>
      </c>
      <c r="R799" s="473">
        <v>0</v>
      </c>
      <c r="S799" s="474" t="s">
        <v>18</v>
      </c>
      <c r="T799" s="474" t="s">
        <v>18</v>
      </c>
      <c r="U799" s="543" t="s">
        <v>18</v>
      </c>
    </row>
    <row r="800" spans="1:21" x14ac:dyDescent="0.2">
      <c r="A800" s="466" t="s">
        <v>771</v>
      </c>
      <c r="B800" s="487" t="s">
        <v>951</v>
      </c>
      <c r="C800" s="195" t="s">
        <v>40</v>
      </c>
      <c r="D800" s="57" t="s">
        <v>686</v>
      </c>
      <c r="E800" s="56" t="s">
        <v>686</v>
      </c>
      <c r="F800" s="195" t="s">
        <v>683</v>
      </c>
      <c r="G800" s="57">
        <v>4</v>
      </c>
      <c r="H800" s="475">
        <v>2594.1</v>
      </c>
      <c r="I800" s="57">
        <v>2446.5</v>
      </c>
      <c r="J800" s="57">
        <v>717.6</v>
      </c>
      <c r="K800" s="468">
        <v>144</v>
      </c>
      <c r="L800" s="488" t="s">
        <v>462</v>
      </c>
      <c r="M800" s="111">
        <v>84775</v>
      </c>
      <c r="N800" s="111">
        <v>0</v>
      </c>
      <c r="O800" s="51">
        <v>38489.620000000003</v>
      </c>
      <c r="P800" s="111">
        <v>0</v>
      </c>
      <c r="Q800" s="111">
        <v>46285.38</v>
      </c>
      <c r="R800" s="111">
        <v>0</v>
      </c>
      <c r="S800" s="111">
        <v>32.679927527851667</v>
      </c>
      <c r="T800" s="51">
        <v>32.68</v>
      </c>
      <c r="U800" s="181">
        <v>44196</v>
      </c>
    </row>
    <row r="801" spans="1:21" x14ac:dyDescent="0.2">
      <c r="A801" s="466" t="s">
        <v>771</v>
      </c>
      <c r="B801" s="487" t="s">
        <v>951</v>
      </c>
      <c r="C801" s="195" t="s">
        <v>40</v>
      </c>
      <c r="D801" s="57" t="s">
        <v>686</v>
      </c>
      <c r="E801" s="56" t="s">
        <v>686</v>
      </c>
      <c r="F801" s="195" t="s">
        <v>683</v>
      </c>
      <c r="G801" s="57">
        <v>4</v>
      </c>
      <c r="H801" s="475">
        <v>2594.1</v>
      </c>
      <c r="I801" s="57">
        <v>2446.5</v>
      </c>
      <c r="J801" s="57">
        <v>717.6</v>
      </c>
      <c r="K801" s="468">
        <v>144</v>
      </c>
      <c r="L801" s="488" t="s">
        <v>87</v>
      </c>
      <c r="M801" s="111">
        <v>111624</v>
      </c>
      <c r="N801" s="111">
        <v>0</v>
      </c>
      <c r="O801" s="51">
        <v>50679.63</v>
      </c>
      <c r="P801" s="111">
        <v>0</v>
      </c>
      <c r="Q801" s="111">
        <v>60944.37</v>
      </c>
      <c r="R801" s="111">
        <v>0</v>
      </c>
      <c r="S801" s="111">
        <v>43.029952584711459</v>
      </c>
      <c r="T801" s="51">
        <v>43.03</v>
      </c>
      <c r="U801" s="181">
        <v>44196</v>
      </c>
    </row>
    <row r="802" spans="1:21" x14ac:dyDescent="0.2">
      <c r="A802" s="466" t="s">
        <v>771</v>
      </c>
      <c r="B802" s="487" t="s">
        <v>951</v>
      </c>
      <c r="C802" s="195" t="s">
        <v>40</v>
      </c>
      <c r="D802" s="57" t="s">
        <v>686</v>
      </c>
      <c r="E802" s="56" t="s">
        <v>686</v>
      </c>
      <c r="F802" s="195" t="s">
        <v>683</v>
      </c>
      <c r="G802" s="57">
        <v>4</v>
      </c>
      <c r="H802" s="56">
        <v>2594.1</v>
      </c>
      <c r="I802" s="57">
        <v>2446.5</v>
      </c>
      <c r="J802" s="57">
        <v>717.6</v>
      </c>
      <c r="K802" s="468">
        <v>144</v>
      </c>
      <c r="L802" s="488" t="s">
        <v>48</v>
      </c>
      <c r="M802" s="111">
        <v>1249137</v>
      </c>
      <c r="N802" s="111">
        <v>0</v>
      </c>
      <c r="O802" s="51">
        <v>567134.28</v>
      </c>
      <c r="P802" s="111">
        <v>0</v>
      </c>
      <c r="Q802" s="111">
        <v>682002.72</v>
      </c>
      <c r="R802" s="111">
        <v>0</v>
      </c>
      <c r="S802" s="111">
        <v>481.53001040823409</v>
      </c>
      <c r="T802" s="51">
        <v>481.53</v>
      </c>
      <c r="U802" s="181">
        <v>44196</v>
      </c>
    </row>
    <row r="803" spans="1:21" ht="13.5" thickBot="1" x14ac:dyDescent="0.25">
      <c r="A803" s="496" t="s">
        <v>771</v>
      </c>
      <c r="B803" s="487" t="s">
        <v>951</v>
      </c>
      <c r="C803" s="188" t="s">
        <v>40</v>
      </c>
      <c r="D803" s="183" t="s">
        <v>686</v>
      </c>
      <c r="E803" s="182" t="s">
        <v>686</v>
      </c>
      <c r="F803" s="188" t="s">
        <v>683</v>
      </c>
      <c r="G803" s="183">
        <v>4</v>
      </c>
      <c r="H803" s="182">
        <v>2594.1</v>
      </c>
      <c r="I803" s="183">
        <v>2446.5</v>
      </c>
      <c r="J803" s="183">
        <v>717.6</v>
      </c>
      <c r="K803" s="498">
        <v>144</v>
      </c>
      <c r="L803" s="499" t="s">
        <v>36</v>
      </c>
      <c r="M803" s="113">
        <v>4423771</v>
      </c>
      <c r="N803" s="113">
        <v>0</v>
      </c>
      <c r="O803" s="151">
        <v>2008484.4100000001</v>
      </c>
      <c r="P803" s="113">
        <v>0</v>
      </c>
      <c r="Q803" s="113">
        <v>2415286.59</v>
      </c>
      <c r="R803" s="113">
        <v>0</v>
      </c>
      <c r="S803" s="113">
        <v>1705.3201495701785</v>
      </c>
      <c r="T803" s="151">
        <v>1705.32</v>
      </c>
      <c r="U803" s="420">
        <v>44196</v>
      </c>
    </row>
    <row r="804" spans="1:21" ht="13.5" thickBot="1" x14ac:dyDescent="0.25">
      <c r="A804" s="500"/>
      <c r="B804" s="501" t="s">
        <v>31</v>
      </c>
      <c r="C804" s="132" t="s">
        <v>18</v>
      </c>
      <c r="D804" s="132" t="s">
        <v>18</v>
      </c>
      <c r="E804" s="132" t="s">
        <v>18</v>
      </c>
      <c r="F804" s="132" t="s">
        <v>18</v>
      </c>
      <c r="G804" s="132" t="s">
        <v>18</v>
      </c>
      <c r="H804" s="502">
        <f>H803</f>
        <v>2594.1</v>
      </c>
      <c r="I804" s="502">
        <f>I803</f>
        <v>2446.5</v>
      </c>
      <c r="J804" s="502">
        <f>J803</f>
        <v>717.6</v>
      </c>
      <c r="K804" s="503">
        <f>K803</f>
        <v>144</v>
      </c>
      <c r="L804" s="132" t="s">
        <v>18</v>
      </c>
      <c r="M804" s="133">
        <v>5869307</v>
      </c>
      <c r="N804" s="133">
        <v>0</v>
      </c>
      <c r="O804" s="133">
        <v>2664787.9400000004</v>
      </c>
      <c r="P804" s="133">
        <v>0</v>
      </c>
      <c r="Q804" s="133">
        <v>3204519.0599999996</v>
      </c>
      <c r="R804" s="133">
        <v>0</v>
      </c>
      <c r="S804" s="133" t="s">
        <v>18</v>
      </c>
      <c r="T804" s="133" t="s">
        <v>18</v>
      </c>
      <c r="U804" s="504" t="s">
        <v>18</v>
      </c>
    </row>
    <row r="805" spans="1:21" x14ac:dyDescent="0.2">
      <c r="A805" s="463" t="s">
        <v>740</v>
      </c>
      <c r="B805" s="485" t="s">
        <v>952</v>
      </c>
      <c r="C805" s="187" t="s">
        <v>40</v>
      </c>
      <c r="D805" s="161" t="s">
        <v>680</v>
      </c>
      <c r="E805" s="160" t="s">
        <v>680</v>
      </c>
      <c r="F805" s="187" t="s">
        <v>683</v>
      </c>
      <c r="G805" s="161">
        <v>4</v>
      </c>
      <c r="H805" s="505">
        <v>2684.9</v>
      </c>
      <c r="I805" s="161">
        <v>2441.8000000000002</v>
      </c>
      <c r="J805" s="160">
        <v>764.6</v>
      </c>
      <c r="K805" s="465">
        <v>144</v>
      </c>
      <c r="L805" s="486" t="s">
        <v>462</v>
      </c>
      <c r="M805" s="111">
        <v>87743</v>
      </c>
      <c r="N805" s="111">
        <v>0</v>
      </c>
      <c r="O805" s="111">
        <v>39837.15</v>
      </c>
      <c r="P805" s="111">
        <v>0</v>
      </c>
      <c r="Q805" s="111">
        <v>47905.85</v>
      </c>
      <c r="R805" s="111">
        <v>0</v>
      </c>
      <c r="S805" s="111">
        <v>32.680174308167899</v>
      </c>
      <c r="T805" s="111">
        <v>32.68</v>
      </c>
      <c r="U805" s="181">
        <v>44196</v>
      </c>
    </row>
    <row r="806" spans="1:21" x14ac:dyDescent="0.2">
      <c r="A806" s="466" t="s">
        <v>740</v>
      </c>
      <c r="B806" s="487" t="s">
        <v>952</v>
      </c>
      <c r="C806" s="195" t="s">
        <v>40</v>
      </c>
      <c r="D806" s="57" t="s">
        <v>680</v>
      </c>
      <c r="E806" s="56" t="s">
        <v>680</v>
      </c>
      <c r="F806" s="195" t="s">
        <v>683</v>
      </c>
      <c r="G806" s="57">
        <v>4</v>
      </c>
      <c r="H806" s="475">
        <v>2684.9</v>
      </c>
      <c r="I806" s="57">
        <v>2441.8000000000002</v>
      </c>
      <c r="J806" s="56">
        <v>764.6</v>
      </c>
      <c r="K806" s="468">
        <v>144</v>
      </c>
      <c r="L806" s="488" t="s">
        <v>87</v>
      </c>
      <c r="M806" s="111">
        <v>115531</v>
      </c>
      <c r="N806" s="111">
        <v>0</v>
      </c>
      <c r="O806" s="51">
        <v>52453.49</v>
      </c>
      <c r="P806" s="111">
        <v>0</v>
      </c>
      <c r="Q806" s="111">
        <v>63077.51</v>
      </c>
      <c r="R806" s="111">
        <v>0</v>
      </c>
      <c r="S806" s="111">
        <v>43.029908004022495</v>
      </c>
      <c r="T806" s="51">
        <v>43.03</v>
      </c>
      <c r="U806" s="181">
        <v>44196</v>
      </c>
    </row>
    <row r="807" spans="1:21" ht="11.25" customHeight="1" x14ac:dyDescent="0.2">
      <c r="A807" s="466"/>
      <c r="B807" s="470" t="s">
        <v>31</v>
      </c>
      <c r="C807" s="413" t="s">
        <v>18</v>
      </c>
      <c r="D807" s="413" t="s">
        <v>18</v>
      </c>
      <c r="E807" s="413" t="s">
        <v>18</v>
      </c>
      <c r="F807" s="413" t="s">
        <v>18</v>
      </c>
      <c r="G807" s="413" t="s">
        <v>18</v>
      </c>
      <c r="H807" s="471">
        <f>H806</f>
        <v>2684.9</v>
      </c>
      <c r="I807" s="471">
        <f>I806</f>
        <v>2441.8000000000002</v>
      </c>
      <c r="J807" s="471">
        <f>J806</f>
        <v>764.6</v>
      </c>
      <c r="K807" s="472">
        <f>K806</f>
        <v>144</v>
      </c>
      <c r="L807" s="413" t="s">
        <v>18</v>
      </c>
      <c r="M807" s="473">
        <v>203274</v>
      </c>
      <c r="N807" s="473">
        <v>0</v>
      </c>
      <c r="O807" s="473">
        <v>92290.64</v>
      </c>
      <c r="P807" s="473">
        <v>0</v>
      </c>
      <c r="Q807" s="473">
        <v>110983.36</v>
      </c>
      <c r="R807" s="473">
        <v>0</v>
      </c>
      <c r="S807" s="474" t="s">
        <v>18</v>
      </c>
      <c r="T807" s="474" t="s">
        <v>18</v>
      </c>
      <c r="U807" s="543" t="s">
        <v>18</v>
      </c>
    </row>
    <row r="808" spans="1:21" x14ac:dyDescent="0.2">
      <c r="A808" s="466" t="s">
        <v>772</v>
      </c>
      <c r="B808" s="487" t="s">
        <v>953</v>
      </c>
      <c r="C808" s="195" t="s">
        <v>40</v>
      </c>
      <c r="D808" s="57" t="s">
        <v>670</v>
      </c>
      <c r="E808" s="195" t="s">
        <v>670</v>
      </c>
      <c r="F808" s="56" t="s">
        <v>668</v>
      </c>
      <c r="G808" s="57">
        <v>5</v>
      </c>
      <c r="H808" s="475">
        <v>4899.6000000000004</v>
      </c>
      <c r="I808" s="57">
        <v>4447.8</v>
      </c>
      <c r="J808" s="57">
        <v>1108</v>
      </c>
      <c r="K808" s="468">
        <v>270</v>
      </c>
      <c r="L808" s="488" t="s">
        <v>462</v>
      </c>
      <c r="M808" s="111">
        <v>203725</v>
      </c>
      <c r="N808" s="111">
        <v>0</v>
      </c>
      <c r="O808" s="51">
        <v>92495.4</v>
      </c>
      <c r="P808" s="111">
        <v>0</v>
      </c>
      <c r="Q808" s="111">
        <v>111229.6</v>
      </c>
      <c r="R808" s="111">
        <v>0</v>
      </c>
      <c r="S808" s="111">
        <v>41.579924891827901</v>
      </c>
      <c r="T808" s="51">
        <v>41.58</v>
      </c>
      <c r="U808" s="181">
        <v>44196</v>
      </c>
    </row>
    <row r="809" spans="1:21" x14ac:dyDescent="0.2">
      <c r="A809" s="466" t="s">
        <v>772</v>
      </c>
      <c r="B809" s="487" t="s">
        <v>953</v>
      </c>
      <c r="C809" s="195" t="s">
        <v>40</v>
      </c>
      <c r="D809" s="57" t="s">
        <v>670</v>
      </c>
      <c r="E809" s="195" t="s">
        <v>670</v>
      </c>
      <c r="F809" s="56" t="s">
        <v>668</v>
      </c>
      <c r="G809" s="57">
        <v>5</v>
      </c>
      <c r="H809" s="475">
        <v>4899.6000000000004</v>
      </c>
      <c r="I809" s="57">
        <v>4447.8</v>
      </c>
      <c r="J809" s="57">
        <v>1108</v>
      </c>
      <c r="K809" s="468">
        <v>270</v>
      </c>
      <c r="L809" s="488" t="s">
        <v>87</v>
      </c>
      <c r="M809" s="111">
        <v>268253</v>
      </c>
      <c r="N809" s="111">
        <v>0</v>
      </c>
      <c r="O809" s="51">
        <v>121792.45999999999</v>
      </c>
      <c r="P809" s="111">
        <v>0</v>
      </c>
      <c r="Q809" s="111">
        <v>146460.54</v>
      </c>
      <c r="R809" s="111">
        <v>0</v>
      </c>
      <c r="S809" s="111">
        <v>54.749979590170625</v>
      </c>
      <c r="T809" s="51">
        <v>54.75</v>
      </c>
      <c r="U809" s="181">
        <v>44196</v>
      </c>
    </row>
    <row r="810" spans="1:21" x14ac:dyDescent="0.2">
      <c r="A810" s="466" t="s">
        <v>772</v>
      </c>
      <c r="B810" s="487" t="s">
        <v>953</v>
      </c>
      <c r="C810" s="195" t="s">
        <v>40</v>
      </c>
      <c r="D810" s="57" t="s">
        <v>670</v>
      </c>
      <c r="E810" s="195" t="s">
        <v>670</v>
      </c>
      <c r="F810" s="56" t="s">
        <v>668</v>
      </c>
      <c r="G810" s="57">
        <v>5</v>
      </c>
      <c r="H810" s="56">
        <v>4899.6000000000004</v>
      </c>
      <c r="I810" s="57">
        <v>4447.8</v>
      </c>
      <c r="J810" s="57">
        <v>1108</v>
      </c>
      <c r="K810" s="468">
        <v>270</v>
      </c>
      <c r="L810" s="488" t="s">
        <v>48</v>
      </c>
      <c r="M810" s="111">
        <v>2932754</v>
      </c>
      <c r="N810" s="111">
        <v>0</v>
      </c>
      <c r="O810" s="51">
        <v>1331531.56</v>
      </c>
      <c r="P810" s="111">
        <v>0</v>
      </c>
      <c r="Q810" s="111">
        <v>1601222.44</v>
      </c>
      <c r="R810" s="111">
        <v>0</v>
      </c>
      <c r="S810" s="111">
        <v>598.57008735406964</v>
      </c>
      <c r="T810" s="51">
        <v>598.57000000000005</v>
      </c>
      <c r="U810" s="181">
        <v>44196</v>
      </c>
    </row>
    <row r="811" spans="1:21" ht="13.5" thickBot="1" x14ac:dyDescent="0.25">
      <c r="A811" s="496" t="s">
        <v>772</v>
      </c>
      <c r="B811" s="487" t="s">
        <v>953</v>
      </c>
      <c r="C811" s="188" t="s">
        <v>40</v>
      </c>
      <c r="D811" s="183" t="s">
        <v>670</v>
      </c>
      <c r="E811" s="188" t="s">
        <v>670</v>
      </c>
      <c r="F811" s="182" t="s">
        <v>668</v>
      </c>
      <c r="G811" s="183">
        <v>5</v>
      </c>
      <c r="H811" s="182">
        <v>4899.6000000000004</v>
      </c>
      <c r="I811" s="183">
        <v>4447.8</v>
      </c>
      <c r="J811" s="183">
        <v>1108</v>
      </c>
      <c r="K811" s="498">
        <v>270</v>
      </c>
      <c r="L811" s="499" t="s">
        <v>36</v>
      </c>
      <c r="M811" s="113">
        <v>9588468</v>
      </c>
      <c r="N811" s="113">
        <v>0</v>
      </c>
      <c r="O811" s="151">
        <v>4353364.6900000004</v>
      </c>
      <c r="P811" s="113">
        <v>0</v>
      </c>
      <c r="Q811" s="113">
        <v>5235103.3099999996</v>
      </c>
      <c r="R811" s="113">
        <v>0</v>
      </c>
      <c r="S811" s="113">
        <v>1956.9899583639478</v>
      </c>
      <c r="T811" s="151">
        <v>1956.99</v>
      </c>
      <c r="U811" s="420">
        <v>44196</v>
      </c>
    </row>
    <row r="812" spans="1:21" ht="13.5" thickBot="1" x14ac:dyDescent="0.25">
      <c r="A812" s="500"/>
      <c r="B812" s="501" t="s">
        <v>31</v>
      </c>
      <c r="C812" s="132" t="s">
        <v>18</v>
      </c>
      <c r="D812" s="132" t="s">
        <v>18</v>
      </c>
      <c r="E812" s="132" t="s">
        <v>18</v>
      </c>
      <c r="F812" s="132" t="s">
        <v>18</v>
      </c>
      <c r="G812" s="132" t="s">
        <v>18</v>
      </c>
      <c r="H812" s="502">
        <f>H811</f>
        <v>4899.6000000000004</v>
      </c>
      <c r="I812" s="502">
        <f>I811</f>
        <v>4447.8</v>
      </c>
      <c r="J812" s="502">
        <f>J811</f>
        <v>1108</v>
      </c>
      <c r="K812" s="503">
        <f>K811</f>
        <v>270</v>
      </c>
      <c r="L812" s="132" t="s">
        <v>18</v>
      </c>
      <c r="M812" s="133">
        <v>12993200</v>
      </c>
      <c r="N812" s="133">
        <v>0</v>
      </c>
      <c r="O812" s="133">
        <v>5899184.1100000003</v>
      </c>
      <c r="P812" s="133">
        <v>0</v>
      </c>
      <c r="Q812" s="133">
        <v>7094015.8899999997</v>
      </c>
      <c r="R812" s="133">
        <v>0</v>
      </c>
      <c r="S812" s="133" t="s">
        <v>18</v>
      </c>
      <c r="T812" s="133" t="s">
        <v>18</v>
      </c>
      <c r="U812" s="504" t="s">
        <v>18</v>
      </c>
    </row>
    <row r="813" spans="1:21" ht="25.5" x14ac:dyDescent="0.2">
      <c r="A813" s="463" t="s">
        <v>773</v>
      </c>
      <c r="B813" s="485" t="s">
        <v>954</v>
      </c>
      <c r="C813" s="160" t="s">
        <v>40</v>
      </c>
      <c r="D813" s="187" t="s">
        <v>689</v>
      </c>
      <c r="E813" s="508" t="s">
        <v>689</v>
      </c>
      <c r="F813" s="187" t="s">
        <v>700</v>
      </c>
      <c r="G813" s="160">
        <v>3</v>
      </c>
      <c r="H813" s="464">
        <v>1308.4000000000001</v>
      </c>
      <c r="I813" s="187">
        <v>1235.3</v>
      </c>
      <c r="J813" s="160">
        <v>788</v>
      </c>
      <c r="K813" s="465">
        <v>48</v>
      </c>
      <c r="L813" s="486" t="s">
        <v>462</v>
      </c>
      <c r="M813" s="111">
        <v>73912</v>
      </c>
      <c r="N813" s="111">
        <v>0</v>
      </c>
      <c r="O813" s="111">
        <v>33557.589999999997</v>
      </c>
      <c r="P813" s="111">
        <v>0</v>
      </c>
      <c r="Q813" s="111">
        <v>40354.410000000003</v>
      </c>
      <c r="R813" s="111">
        <v>0</v>
      </c>
      <c r="S813" s="111">
        <v>56.490369917456434</v>
      </c>
      <c r="T813" s="111">
        <v>56.49</v>
      </c>
      <c r="U813" s="181">
        <v>44196</v>
      </c>
    </row>
    <row r="814" spans="1:21" ht="25.5" x14ac:dyDescent="0.2">
      <c r="A814" s="466" t="s">
        <v>773</v>
      </c>
      <c r="B814" s="485" t="s">
        <v>954</v>
      </c>
      <c r="C814" s="195" t="s">
        <v>40</v>
      </c>
      <c r="D814" s="57" t="s">
        <v>689</v>
      </c>
      <c r="E814" s="195" t="s">
        <v>689</v>
      </c>
      <c r="F814" s="56" t="s">
        <v>700</v>
      </c>
      <c r="G814" s="57">
        <v>3</v>
      </c>
      <c r="H814" s="56">
        <v>1308.4000000000001</v>
      </c>
      <c r="I814" s="57">
        <v>1235.3</v>
      </c>
      <c r="J814" s="56">
        <v>788</v>
      </c>
      <c r="K814" s="468">
        <v>48</v>
      </c>
      <c r="L814" s="488" t="s">
        <v>93</v>
      </c>
      <c r="M814" s="111">
        <v>125646</v>
      </c>
      <c r="N814" s="111">
        <v>0</v>
      </c>
      <c r="O814" s="51">
        <v>57045.91</v>
      </c>
      <c r="P814" s="111">
        <v>0</v>
      </c>
      <c r="Q814" s="111">
        <v>68600.09</v>
      </c>
      <c r="R814" s="111">
        <v>0</v>
      </c>
      <c r="S814" s="111">
        <v>96.030265973708339</v>
      </c>
      <c r="T814" s="51">
        <v>96.03</v>
      </c>
      <c r="U814" s="181">
        <v>44196</v>
      </c>
    </row>
    <row r="815" spans="1:21" ht="25.5" x14ac:dyDescent="0.2">
      <c r="A815" s="466" t="s">
        <v>773</v>
      </c>
      <c r="B815" s="485" t="s">
        <v>954</v>
      </c>
      <c r="C815" s="195" t="s">
        <v>40</v>
      </c>
      <c r="D815" s="57" t="s">
        <v>689</v>
      </c>
      <c r="E815" s="195" t="s">
        <v>689</v>
      </c>
      <c r="F815" s="56" t="s">
        <v>700</v>
      </c>
      <c r="G815" s="57">
        <v>3</v>
      </c>
      <c r="H815" s="56">
        <v>1308.4000000000001</v>
      </c>
      <c r="I815" s="57">
        <v>1235.3</v>
      </c>
      <c r="J815" s="57">
        <v>788</v>
      </c>
      <c r="K815" s="468">
        <v>48</v>
      </c>
      <c r="L815" s="488" t="s">
        <v>49</v>
      </c>
      <c r="M815" s="111">
        <v>4409884</v>
      </c>
      <c r="N815" s="111">
        <v>0</v>
      </c>
      <c r="O815" s="51">
        <v>2002179.42</v>
      </c>
      <c r="P815" s="111">
        <v>0</v>
      </c>
      <c r="Q815" s="111">
        <v>2407704.58</v>
      </c>
      <c r="R815" s="111">
        <v>0</v>
      </c>
      <c r="S815" s="51">
        <v>5596.2994923857868</v>
      </c>
      <c r="T815" s="51">
        <v>5596.3</v>
      </c>
      <c r="U815" s="181">
        <v>44196</v>
      </c>
    </row>
    <row r="816" spans="1:21" ht="25.5" x14ac:dyDescent="0.2">
      <c r="A816" s="466" t="s">
        <v>773</v>
      </c>
      <c r="B816" s="485" t="s">
        <v>954</v>
      </c>
      <c r="C816" s="195" t="s">
        <v>40</v>
      </c>
      <c r="D816" s="57" t="s">
        <v>689</v>
      </c>
      <c r="E816" s="195" t="s">
        <v>689</v>
      </c>
      <c r="F816" s="56" t="s">
        <v>700</v>
      </c>
      <c r="G816" s="57">
        <v>3</v>
      </c>
      <c r="H816" s="475">
        <v>1308.4000000000001</v>
      </c>
      <c r="I816" s="57">
        <v>1235.3</v>
      </c>
      <c r="J816" s="57">
        <v>788</v>
      </c>
      <c r="K816" s="468">
        <v>48</v>
      </c>
      <c r="L816" s="488" t="s">
        <v>87</v>
      </c>
      <c r="M816" s="111">
        <v>97306</v>
      </c>
      <c r="N816" s="111">
        <v>0</v>
      </c>
      <c r="O816" s="51">
        <v>44178.96</v>
      </c>
      <c r="P816" s="111">
        <v>0</v>
      </c>
      <c r="Q816" s="111">
        <v>53127.040000000001</v>
      </c>
      <c r="R816" s="111">
        <v>0</v>
      </c>
      <c r="S816" s="111">
        <v>74.370223173341486</v>
      </c>
      <c r="T816" s="51">
        <v>74.37</v>
      </c>
      <c r="U816" s="181">
        <v>44196</v>
      </c>
    </row>
    <row r="817" spans="1:21" ht="14.25" thickBot="1" x14ac:dyDescent="0.25">
      <c r="A817" s="489"/>
      <c r="B817" s="479" t="s">
        <v>31</v>
      </c>
      <c r="C817" s="413" t="s">
        <v>18</v>
      </c>
      <c r="D817" s="480" t="s">
        <v>18</v>
      </c>
      <c r="E817" s="480" t="s">
        <v>18</v>
      </c>
      <c r="F817" s="480" t="s">
        <v>18</v>
      </c>
      <c r="G817" s="413" t="s">
        <v>18</v>
      </c>
      <c r="H817" s="481">
        <f>H816</f>
        <v>1308.4000000000001</v>
      </c>
      <c r="I817" s="481">
        <f>I816</f>
        <v>1235.3</v>
      </c>
      <c r="J817" s="481">
        <f>J816</f>
        <v>788</v>
      </c>
      <c r="K817" s="482">
        <f>K816</f>
        <v>48</v>
      </c>
      <c r="L817" s="480" t="s">
        <v>18</v>
      </c>
      <c r="M817" s="483">
        <v>4706748</v>
      </c>
      <c r="N817" s="483">
        <v>0</v>
      </c>
      <c r="O817" s="483">
        <v>2136961.88</v>
      </c>
      <c r="P817" s="483">
        <v>0</v>
      </c>
      <c r="Q817" s="483">
        <v>2569786.12</v>
      </c>
      <c r="R817" s="483">
        <v>0</v>
      </c>
      <c r="S817" s="484" t="s">
        <v>18</v>
      </c>
      <c r="T817" s="484" t="s">
        <v>18</v>
      </c>
      <c r="U817" s="544" t="s">
        <v>18</v>
      </c>
    </row>
    <row r="818" spans="1:21" ht="13.5" thickBot="1" x14ac:dyDescent="0.25">
      <c r="A818" s="152">
        <v>11</v>
      </c>
      <c r="B818" s="27" t="s">
        <v>182</v>
      </c>
      <c r="C818" s="25" t="s">
        <v>18</v>
      </c>
      <c r="D818" s="25" t="s">
        <v>18</v>
      </c>
      <c r="E818" s="25" t="s">
        <v>18</v>
      </c>
      <c r="F818" s="25" t="s">
        <v>18</v>
      </c>
      <c r="G818" s="25" t="s">
        <v>18</v>
      </c>
      <c r="H818" s="82">
        <f>H819+H846+H860</f>
        <v>10998.3</v>
      </c>
      <c r="I818" s="82">
        <f>I819+I846+I860</f>
        <v>9900.5</v>
      </c>
      <c r="J818" s="82">
        <f>J819+J846+J860</f>
        <v>1975.02</v>
      </c>
      <c r="K818" s="359">
        <f>K819+K846+K860</f>
        <v>343</v>
      </c>
      <c r="L818" s="16" t="s">
        <v>18</v>
      </c>
      <c r="M818" s="7">
        <f>M819+M846+M860</f>
        <v>42644427</v>
      </c>
      <c r="N818" s="82">
        <f t="shared" ref="N818:R818" si="174">N819+N846+N860</f>
        <v>0</v>
      </c>
      <c r="O818" s="82">
        <f t="shared" si="174"/>
        <v>7835375.5868399357</v>
      </c>
      <c r="P818" s="82">
        <f t="shared" si="174"/>
        <v>25214642.109999999</v>
      </c>
      <c r="Q818" s="82">
        <f t="shared" si="174"/>
        <v>6273930.8499999996</v>
      </c>
      <c r="R818" s="82">
        <f t="shared" si="174"/>
        <v>3320478.4531600652</v>
      </c>
      <c r="S818" s="7" t="s">
        <v>18</v>
      </c>
      <c r="T818" s="7" t="s">
        <v>18</v>
      </c>
      <c r="U818" s="28" t="s">
        <v>18</v>
      </c>
    </row>
    <row r="819" spans="1:21" ht="13.5" thickBot="1" x14ac:dyDescent="0.25">
      <c r="A819" s="155" t="s">
        <v>282</v>
      </c>
      <c r="B819" s="27" t="s">
        <v>183</v>
      </c>
      <c r="C819" s="25" t="s">
        <v>18</v>
      </c>
      <c r="D819" s="25" t="s">
        <v>18</v>
      </c>
      <c r="E819" s="25" t="s">
        <v>18</v>
      </c>
      <c r="F819" s="25" t="s">
        <v>18</v>
      </c>
      <c r="G819" s="25" t="s">
        <v>18</v>
      </c>
      <c r="H819" s="7">
        <f>H822+H827+H830+H833+H836+H839+H842+H845</f>
        <v>7551.2999999999993</v>
      </c>
      <c r="I819" s="7">
        <f t="shared" ref="I819:K819" si="175">I822+I827+I830+I833+I836+I839+I842+I845</f>
        <v>6787.1</v>
      </c>
      <c r="J819" s="7">
        <f t="shared" si="175"/>
        <v>0</v>
      </c>
      <c r="K819" s="454">
        <f t="shared" si="175"/>
        <v>216</v>
      </c>
      <c r="L819" s="16" t="s">
        <v>18</v>
      </c>
      <c r="M819" s="7">
        <f>M822+M827+M830+M833+M836+M839+M842+M845</f>
        <v>6480085</v>
      </c>
      <c r="N819" s="7">
        <f t="shared" ref="N819:R819" si="176">N822+N827+N830+N833+N836+N839+N842+N845</f>
        <v>0</v>
      </c>
      <c r="O819" s="7">
        <f t="shared" si="176"/>
        <v>636291.19000000006</v>
      </c>
      <c r="P819" s="7">
        <f t="shared" si="176"/>
        <v>2510131.0500000003</v>
      </c>
      <c r="Q819" s="7">
        <f t="shared" si="176"/>
        <v>3333662.76</v>
      </c>
      <c r="R819" s="7">
        <f t="shared" si="176"/>
        <v>0</v>
      </c>
      <c r="S819" s="7" t="s">
        <v>18</v>
      </c>
      <c r="T819" s="7" t="s">
        <v>18</v>
      </c>
      <c r="U819" s="28" t="s">
        <v>18</v>
      </c>
    </row>
    <row r="820" spans="1:21" x14ac:dyDescent="0.2">
      <c r="A820" s="220" t="s">
        <v>283</v>
      </c>
      <c r="B820" s="66" t="s">
        <v>1014</v>
      </c>
      <c r="C820" s="38" t="s">
        <v>40</v>
      </c>
      <c r="D820" s="39">
        <v>1975</v>
      </c>
      <c r="E820" s="39"/>
      <c r="F820" s="38" t="s">
        <v>125</v>
      </c>
      <c r="G820" s="38">
        <v>2</v>
      </c>
      <c r="H820" s="40">
        <v>1043.3</v>
      </c>
      <c r="I820" s="40">
        <v>946.1</v>
      </c>
      <c r="J820" s="459"/>
      <c r="K820" s="353">
        <v>33</v>
      </c>
      <c r="L820" s="8" t="s">
        <v>94</v>
      </c>
      <c r="M820" s="40">
        <v>73323</v>
      </c>
      <c r="N820" s="40">
        <v>0</v>
      </c>
      <c r="O820" s="40">
        <v>11751.970000000001</v>
      </c>
      <c r="P820" s="40">
        <v>0</v>
      </c>
      <c r="Q820" s="40">
        <v>61571.03</v>
      </c>
      <c r="R820" s="40">
        <v>0</v>
      </c>
      <c r="S820" s="40">
        <f>M820/H820</f>
        <v>70.279881146362513</v>
      </c>
      <c r="T820" s="40">
        <v>70.28</v>
      </c>
      <c r="U820" s="235">
        <v>44196</v>
      </c>
    </row>
    <row r="821" spans="1:21" ht="13.5" thickBot="1" x14ac:dyDescent="0.25">
      <c r="A821" s="226" t="str">
        <f>A820</f>
        <v>11.1.1</v>
      </c>
      <c r="B821" s="66" t="s">
        <v>1014</v>
      </c>
      <c r="C821" s="59" t="s">
        <v>40</v>
      </c>
      <c r="D821" s="75">
        <v>1975</v>
      </c>
      <c r="E821" s="75"/>
      <c r="F821" s="59" t="s">
        <v>125</v>
      </c>
      <c r="G821" s="59">
        <v>2</v>
      </c>
      <c r="H821" s="60">
        <v>1043.3</v>
      </c>
      <c r="I821" s="60">
        <v>946.1</v>
      </c>
      <c r="J821" s="453"/>
      <c r="K821" s="358">
        <v>33</v>
      </c>
      <c r="L821" s="63" t="s">
        <v>34</v>
      </c>
      <c r="M821" s="60">
        <v>432479</v>
      </c>
      <c r="N821" s="60">
        <v>0</v>
      </c>
      <c r="O821" s="40">
        <v>69316.31</v>
      </c>
      <c r="P821" s="60">
        <v>0</v>
      </c>
      <c r="Q821" s="40">
        <v>363162.69</v>
      </c>
      <c r="R821" s="60">
        <v>0</v>
      </c>
      <c r="S821" s="40">
        <f>M821/H821</f>
        <v>414.52985718393563</v>
      </c>
      <c r="T821" s="60">
        <v>414.53</v>
      </c>
      <c r="U821" s="814">
        <v>44196</v>
      </c>
    </row>
    <row r="822" spans="1:21" ht="13.5" thickBot="1" x14ac:dyDescent="0.25">
      <c r="A822" s="87"/>
      <c r="B822" s="33" t="s">
        <v>31</v>
      </c>
      <c r="C822" s="25" t="s">
        <v>18</v>
      </c>
      <c r="D822" s="25" t="s">
        <v>18</v>
      </c>
      <c r="E822" s="25" t="s">
        <v>18</v>
      </c>
      <c r="F822" s="25" t="s">
        <v>18</v>
      </c>
      <c r="G822" s="25" t="s">
        <v>18</v>
      </c>
      <c r="H822" s="7">
        <f>H820</f>
        <v>1043.3</v>
      </c>
      <c r="I822" s="7">
        <f>I820</f>
        <v>946.1</v>
      </c>
      <c r="J822" s="7">
        <f>J820</f>
        <v>0</v>
      </c>
      <c r="K822" s="335">
        <f>K820</f>
        <v>33</v>
      </c>
      <c r="L822" s="16" t="s">
        <v>18</v>
      </c>
      <c r="M822" s="7">
        <f>SUM(M820:M821)</f>
        <v>505802</v>
      </c>
      <c r="N822" s="7">
        <f t="shared" ref="N822:R822" si="177">SUM(N820:N821)</f>
        <v>0</v>
      </c>
      <c r="O822" s="7">
        <f t="shared" si="177"/>
        <v>81068.28</v>
      </c>
      <c r="P822" s="7">
        <f t="shared" si="177"/>
        <v>0</v>
      </c>
      <c r="Q822" s="7">
        <f t="shared" si="177"/>
        <v>424733.72</v>
      </c>
      <c r="R822" s="7">
        <f t="shared" si="177"/>
        <v>0</v>
      </c>
      <c r="S822" s="7" t="s">
        <v>18</v>
      </c>
      <c r="T822" s="7" t="s">
        <v>18</v>
      </c>
      <c r="U822" s="28" t="s">
        <v>18</v>
      </c>
    </row>
    <row r="823" spans="1:21" x14ac:dyDescent="0.2">
      <c r="A823" s="220" t="s">
        <v>659</v>
      </c>
      <c r="B823" s="66" t="s">
        <v>1015</v>
      </c>
      <c r="C823" s="38" t="s">
        <v>40</v>
      </c>
      <c r="D823" s="39">
        <v>1979</v>
      </c>
      <c r="E823" s="39"/>
      <c r="F823" s="38" t="s">
        <v>125</v>
      </c>
      <c r="G823" s="38">
        <v>2</v>
      </c>
      <c r="H823" s="40">
        <v>1092.8</v>
      </c>
      <c r="I823" s="40">
        <v>994</v>
      </c>
      <c r="J823" s="459"/>
      <c r="K823" s="353">
        <v>33</v>
      </c>
      <c r="L823" s="8" t="s">
        <v>94</v>
      </c>
      <c r="M823" s="40">
        <v>76802</v>
      </c>
      <c r="N823" s="40">
        <v>0</v>
      </c>
      <c r="O823" s="40">
        <v>12309.57</v>
      </c>
      <c r="P823" s="40">
        <v>0</v>
      </c>
      <c r="Q823" s="40">
        <v>64492.43</v>
      </c>
      <c r="R823" s="40">
        <v>0</v>
      </c>
      <c r="S823" s="40">
        <f t="shared" ref="S823:S826" si="178">M823/H823</f>
        <v>70.280014641288432</v>
      </c>
      <c r="T823" s="40">
        <v>70.28</v>
      </c>
      <c r="U823" s="235">
        <v>44196</v>
      </c>
    </row>
    <row r="824" spans="1:21" x14ac:dyDescent="0.2">
      <c r="A824" s="220" t="s">
        <v>659</v>
      </c>
      <c r="B824" s="66" t="s">
        <v>1015</v>
      </c>
      <c r="C824" s="59" t="s">
        <v>40</v>
      </c>
      <c r="D824" s="75">
        <v>1979</v>
      </c>
      <c r="E824" s="75"/>
      <c r="F824" s="59" t="s">
        <v>125</v>
      </c>
      <c r="G824" s="59">
        <v>2</v>
      </c>
      <c r="H824" s="60">
        <v>1092.8</v>
      </c>
      <c r="I824" s="60">
        <v>994</v>
      </c>
      <c r="J824" s="453"/>
      <c r="K824" s="358">
        <v>33</v>
      </c>
      <c r="L824" s="63" t="s">
        <v>34</v>
      </c>
      <c r="M824" s="60">
        <v>452998</v>
      </c>
      <c r="N824" s="910">
        <v>0</v>
      </c>
      <c r="O824" s="40">
        <v>72605.030000000028</v>
      </c>
      <c r="P824" s="910">
        <v>0</v>
      </c>
      <c r="Q824" s="40">
        <v>380392.97</v>
      </c>
      <c r="R824" s="60">
        <v>0</v>
      </c>
      <c r="S824" s="40">
        <f t="shared" si="178"/>
        <v>414.52964860907764</v>
      </c>
      <c r="T824" s="910">
        <v>414.53</v>
      </c>
      <c r="U824" s="276">
        <v>44196</v>
      </c>
    </row>
    <row r="825" spans="1:21" x14ac:dyDescent="0.2">
      <c r="A825" s="220" t="s">
        <v>659</v>
      </c>
      <c r="B825" s="66" t="s">
        <v>1015</v>
      </c>
      <c r="C825" s="38" t="s">
        <v>40</v>
      </c>
      <c r="D825" s="39">
        <v>1979</v>
      </c>
      <c r="E825" s="39"/>
      <c r="F825" s="38" t="s">
        <v>125</v>
      </c>
      <c r="G825" s="38">
        <v>2</v>
      </c>
      <c r="H825" s="40">
        <v>1092.8</v>
      </c>
      <c r="I825" s="40">
        <v>994</v>
      </c>
      <c r="J825" s="459"/>
      <c r="K825" s="353">
        <v>33</v>
      </c>
      <c r="L825" s="8" t="s">
        <v>87</v>
      </c>
      <c r="M825" s="40">
        <v>101117</v>
      </c>
      <c r="N825" s="40">
        <v>0</v>
      </c>
      <c r="O825" s="40">
        <v>16206.699999999997</v>
      </c>
      <c r="P825" s="40">
        <v>0</v>
      </c>
      <c r="Q825" s="40">
        <v>84910.3</v>
      </c>
      <c r="R825" s="910">
        <v>0</v>
      </c>
      <c r="S825" s="40">
        <f t="shared" si="178"/>
        <v>92.530197657393856</v>
      </c>
      <c r="T825" s="40">
        <v>92.53</v>
      </c>
      <c r="U825" s="186">
        <v>44196</v>
      </c>
    </row>
    <row r="826" spans="1:21" ht="13.5" thickBot="1" x14ac:dyDescent="0.25">
      <c r="A826" s="220" t="s">
        <v>659</v>
      </c>
      <c r="B826" s="66" t="s">
        <v>1015</v>
      </c>
      <c r="C826" s="59" t="s">
        <v>40</v>
      </c>
      <c r="D826" s="75">
        <v>1979</v>
      </c>
      <c r="E826" s="75"/>
      <c r="F826" s="59" t="s">
        <v>125</v>
      </c>
      <c r="G826" s="59">
        <v>2</v>
      </c>
      <c r="H826" s="60">
        <v>1092.8</v>
      </c>
      <c r="I826" s="60">
        <v>994</v>
      </c>
      <c r="J826" s="453"/>
      <c r="K826" s="358">
        <v>33</v>
      </c>
      <c r="L826" s="63" t="s">
        <v>36</v>
      </c>
      <c r="M826" s="60">
        <v>2718023</v>
      </c>
      <c r="N826" s="60">
        <v>0</v>
      </c>
      <c r="O826" s="40">
        <v>33320.239999999998</v>
      </c>
      <c r="P826" s="40">
        <v>2510131.0500000003</v>
      </c>
      <c r="Q826" s="40">
        <v>174571.71</v>
      </c>
      <c r="R826" s="60">
        <v>0</v>
      </c>
      <c r="S826" s="40">
        <f t="shared" si="178"/>
        <v>2487.2099194729135</v>
      </c>
      <c r="T826" s="60">
        <v>2487.21</v>
      </c>
      <c r="U826" s="814">
        <v>44196</v>
      </c>
    </row>
    <row r="827" spans="1:21" ht="13.5" thickBot="1" x14ac:dyDescent="0.25">
      <c r="A827" s="87"/>
      <c r="B827" s="33" t="s">
        <v>31</v>
      </c>
      <c r="C827" s="25" t="s">
        <v>18</v>
      </c>
      <c r="D827" s="25" t="s">
        <v>18</v>
      </c>
      <c r="E827" s="25" t="s">
        <v>18</v>
      </c>
      <c r="F827" s="25" t="s">
        <v>18</v>
      </c>
      <c r="G827" s="25" t="s">
        <v>18</v>
      </c>
      <c r="H827" s="7">
        <f>H823</f>
        <v>1092.8</v>
      </c>
      <c r="I827" s="7">
        <f>I823</f>
        <v>994</v>
      </c>
      <c r="J827" s="7">
        <f>J823</f>
        <v>0</v>
      </c>
      <c r="K827" s="335">
        <f>K823</f>
        <v>33</v>
      </c>
      <c r="L827" s="16" t="s">
        <v>18</v>
      </c>
      <c r="M827" s="7">
        <f>M823+M824+M825+M826</f>
        <v>3348940</v>
      </c>
      <c r="N827" s="7">
        <f t="shared" ref="N827:R827" si="179">N823+N824+N825+N826</f>
        <v>0</v>
      </c>
      <c r="O827" s="7">
        <f t="shared" si="179"/>
        <v>134441.54000000004</v>
      </c>
      <c r="P827" s="7">
        <f t="shared" si="179"/>
        <v>2510131.0500000003</v>
      </c>
      <c r="Q827" s="7">
        <f t="shared" si="179"/>
        <v>704367.40999999992</v>
      </c>
      <c r="R827" s="7">
        <f t="shared" si="179"/>
        <v>0</v>
      </c>
      <c r="S827" s="7" t="s">
        <v>18</v>
      </c>
      <c r="T827" s="7" t="s">
        <v>18</v>
      </c>
      <c r="U827" s="28" t="s">
        <v>18</v>
      </c>
    </row>
    <row r="828" spans="1:21" x14ac:dyDescent="0.2">
      <c r="A828" s="220" t="s">
        <v>660</v>
      </c>
      <c r="B828" s="66" t="s">
        <v>1016</v>
      </c>
      <c r="C828" s="38" t="s">
        <v>40</v>
      </c>
      <c r="D828" s="39">
        <v>1980</v>
      </c>
      <c r="E828" s="39"/>
      <c r="F828" s="38" t="s">
        <v>125</v>
      </c>
      <c r="G828" s="38">
        <v>2</v>
      </c>
      <c r="H828" s="40">
        <v>1087.9000000000001</v>
      </c>
      <c r="I828" s="40">
        <v>990.7</v>
      </c>
      <c r="J828" s="459"/>
      <c r="K828" s="353">
        <v>43</v>
      </c>
      <c r="L828" s="8" t="s">
        <v>94</v>
      </c>
      <c r="M828" s="40">
        <v>76458</v>
      </c>
      <c r="N828" s="40">
        <v>0</v>
      </c>
      <c r="O828" s="40">
        <v>12254.440000000002</v>
      </c>
      <c r="P828" s="40">
        <v>0</v>
      </c>
      <c r="Q828" s="40">
        <v>64203.56</v>
      </c>
      <c r="R828" s="40">
        <v>0</v>
      </c>
      <c r="S828" s="40">
        <f t="shared" ref="S828:S829" si="180">M828/H828</f>
        <v>70.280356650427422</v>
      </c>
      <c r="T828" s="40">
        <v>70.28</v>
      </c>
      <c r="U828" s="235">
        <v>44196</v>
      </c>
    </row>
    <row r="829" spans="1:21" ht="13.5" thickBot="1" x14ac:dyDescent="0.25">
      <c r="A829" s="220" t="s">
        <v>660</v>
      </c>
      <c r="B829" s="66" t="s">
        <v>1016</v>
      </c>
      <c r="C829" s="59" t="s">
        <v>40</v>
      </c>
      <c r="D829" s="75">
        <v>1980</v>
      </c>
      <c r="E829" s="75"/>
      <c r="F829" s="59" t="s">
        <v>125</v>
      </c>
      <c r="G829" s="59">
        <v>2</v>
      </c>
      <c r="H829" s="60">
        <v>1087.9000000000001</v>
      </c>
      <c r="I829" s="60">
        <v>990.7</v>
      </c>
      <c r="J829" s="453"/>
      <c r="K829" s="358">
        <v>43</v>
      </c>
      <c r="L829" s="63" t="s">
        <v>34</v>
      </c>
      <c r="M829" s="60">
        <v>450967</v>
      </c>
      <c r="N829" s="60">
        <v>0</v>
      </c>
      <c r="O829" s="40">
        <v>72279.510000000009</v>
      </c>
      <c r="P829" s="60">
        <v>0</v>
      </c>
      <c r="Q829" s="40">
        <v>378687.49</v>
      </c>
      <c r="R829" s="60">
        <v>0</v>
      </c>
      <c r="S829" s="40">
        <f t="shared" si="180"/>
        <v>414.52982810920116</v>
      </c>
      <c r="T829" s="60">
        <v>414.53</v>
      </c>
      <c r="U829" s="814">
        <v>44196</v>
      </c>
    </row>
    <row r="830" spans="1:21" ht="13.5" thickBot="1" x14ac:dyDescent="0.25">
      <c r="A830" s="87"/>
      <c r="B830" s="33" t="s">
        <v>31</v>
      </c>
      <c r="C830" s="25" t="s">
        <v>18</v>
      </c>
      <c r="D830" s="25" t="s">
        <v>18</v>
      </c>
      <c r="E830" s="25" t="s">
        <v>18</v>
      </c>
      <c r="F830" s="25" t="s">
        <v>18</v>
      </c>
      <c r="G830" s="25" t="s">
        <v>18</v>
      </c>
      <c r="H830" s="7">
        <f>H828</f>
        <v>1087.9000000000001</v>
      </c>
      <c r="I830" s="7">
        <f>I828</f>
        <v>990.7</v>
      </c>
      <c r="J830" s="7">
        <f>J828</f>
        <v>0</v>
      </c>
      <c r="K830" s="335">
        <f>K828</f>
        <v>43</v>
      </c>
      <c r="L830" s="16" t="s">
        <v>18</v>
      </c>
      <c r="M830" s="7">
        <f>SUM(M828:M829)</f>
        <v>527425</v>
      </c>
      <c r="N830" s="7">
        <f t="shared" ref="N830:R830" si="181">SUM(N828:N829)</f>
        <v>0</v>
      </c>
      <c r="O830" s="7">
        <f t="shared" si="181"/>
        <v>84533.950000000012</v>
      </c>
      <c r="P830" s="7">
        <f t="shared" si="181"/>
        <v>0</v>
      </c>
      <c r="Q830" s="7">
        <f t="shared" si="181"/>
        <v>442891.05</v>
      </c>
      <c r="R830" s="7">
        <f t="shared" si="181"/>
        <v>0</v>
      </c>
      <c r="S830" s="7" t="s">
        <v>18</v>
      </c>
      <c r="T830" s="7" t="s">
        <v>18</v>
      </c>
      <c r="U830" s="28" t="s">
        <v>18</v>
      </c>
    </row>
    <row r="831" spans="1:21" x14ac:dyDescent="0.2">
      <c r="A831" s="220" t="s">
        <v>661</v>
      </c>
      <c r="B831" s="66" t="s">
        <v>1017</v>
      </c>
      <c r="C831" s="38" t="s">
        <v>40</v>
      </c>
      <c r="D831" s="39">
        <v>1978</v>
      </c>
      <c r="E831" s="39"/>
      <c r="F831" s="38" t="s">
        <v>125</v>
      </c>
      <c r="G831" s="38">
        <v>2</v>
      </c>
      <c r="H831" s="40">
        <v>1070.8</v>
      </c>
      <c r="I831" s="40">
        <v>972.8</v>
      </c>
      <c r="J831" s="459"/>
      <c r="K831" s="353">
        <v>16</v>
      </c>
      <c r="L831" s="8" t="s">
        <v>94</v>
      </c>
      <c r="M831" s="40">
        <v>75256</v>
      </c>
      <c r="N831" s="40">
        <v>0</v>
      </c>
      <c r="O831" s="40">
        <v>12061.779999999999</v>
      </c>
      <c r="P831" s="40">
        <v>0</v>
      </c>
      <c r="Q831" s="40">
        <v>63194.22</v>
      </c>
      <c r="R831" s="40">
        <v>0</v>
      </c>
      <c r="S831" s="40">
        <f t="shared" ref="S831:S832" si="182">M831/H831</f>
        <v>70.280164363093022</v>
      </c>
      <c r="T831" s="40">
        <v>70.28</v>
      </c>
      <c r="U831" s="186">
        <v>44196</v>
      </c>
    </row>
    <row r="832" spans="1:21" ht="13.5" thickBot="1" x14ac:dyDescent="0.25">
      <c r="A832" s="220" t="s">
        <v>661</v>
      </c>
      <c r="B832" s="66" t="s">
        <v>1017</v>
      </c>
      <c r="C832" s="59" t="s">
        <v>40</v>
      </c>
      <c r="D832" s="75">
        <v>1978</v>
      </c>
      <c r="E832" s="75"/>
      <c r="F832" s="59" t="s">
        <v>125</v>
      </c>
      <c r="G832" s="59">
        <v>2</v>
      </c>
      <c r="H832" s="60">
        <v>1070.8</v>
      </c>
      <c r="I832" s="60">
        <v>972.8</v>
      </c>
      <c r="J832" s="453"/>
      <c r="K832" s="358">
        <v>16</v>
      </c>
      <c r="L832" s="63" t="s">
        <v>34</v>
      </c>
      <c r="M832" s="60">
        <v>443879</v>
      </c>
      <c r="N832" s="60">
        <v>0</v>
      </c>
      <c r="O832" s="40">
        <v>71143.469999999972</v>
      </c>
      <c r="P832" s="60">
        <v>0</v>
      </c>
      <c r="Q832" s="40">
        <v>372735.53</v>
      </c>
      <c r="R832" s="60">
        <v>0</v>
      </c>
      <c r="S832" s="40">
        <f t="shared" si="182"/>
        <v>414.53025775121404</v>
      </c>
      <c r="T832" s="60">
        <v>414.53</v>
      </c>
      <c r="U832" s="276">
        <v>44196</v>
      </c>
    </row>
    <row r="833" spans="1:21" ht="13.5" thickBot="1" x14ac:dyDescent="0.25">
      <c r="A833" s="87"/>
      <c r="B833" s="33" t="s">
        <v>31</v>
      </c>
      <c r="C833" s="25" t="s">
        <v>18</v>
      </c>
      <c r="D833" s="25" t="s">
        <v>18</v>
      </c>
      <c r="E833" s="25" t="s">
        <v>18</v>
      </c>
      <c r="F833" s="25" t="s">
        <v>18</v>
      </c>
      <c r="G833" s="25" t="s">
        <v>18</v>
      </c>
      <c r="H833" s="7">
        <f>H831</f>
        <v>1070.8</v>
      </c>
      <c r="I833" s="7">
        <f>I831</f>
        <v>972.8</v>
      </c>
      <c r="J833" s="7">
        <f>J831</f>
        <v>0</v>
      </c>
      <c r="K833" s="335">
        <f>K831</f>
        <v>16</v>
      </c>
      <c r="L833" s="16" t="s">
        <v>18</v>
      </c>
      <c r="M833" s="7">
        <f>SUM(M831:M832)</f>
        <v>519135</v>
      </c>
      <c r="N833" s="7">
        <f t="shared" ref="N833:R833" si="183">SUM(N831:N832)</f>
        <v>0</v>
      </c>
      <c r="O833" s="7">
        <f t="shared" si="183"/>
        <v>83205.249999999971</v>
      </c>
      <c r="P833" s="7">
        <f t="shared" si="183"/>
        <v>0</v>
      </c>
      <c r="Q833" s="7">
        <f t="shared" si="183"/>
        <v>435929.75</v>
      </c>
      <c r="R833" s="7">
        <f t="shared" si="183"/>
        <v>0</v>
      </c>
      <c r="S833" s="7" t="s">
        <v>18</v>
      </c>
      <c r="T833" s="7" t="s">
        <v>18</v>
      </c>
      <c r="U833" s="28" t="s">
        <v>18</v>
      </c>
    </row>
    <row r="834" spans="1:21" ht="13.5" thickBot="1" x14ac:dyDescent="0.25">
      <c r="A834" s="87" t="s">
        <v>665</v>
      </c>
      <c r="B834" s="66" t="s">
        <v>663</v>
      </c>
      <c r="C834" s="38" t="s">
        <v>40</v>
      </c>
      <c r="D834" s="39">
        <v>1989</v>
      </c>
      <c r="E834" s="39"/>
      <c r="F834" s="38" t="s">
        <v>125</v>
      </c>
      <c r="G834" s="38">
        <v>2</v>
      </c>
      <c r="H834" s="40">
        <v>804.7</v>
      </c>
      <c r="I834" s="40">
        <v>719.8</v>
      </c>
      <c r="J834" s="459"/>
      <c r="K834" s="353">
        <v>23</v>
      </c>
      <c r="L834" s="8" t="s">
        <v>94</v>
      </c>
      <c r="M834" s="40">
        <v>56554</v>
      </c>
      <c r="N834" s="40">
        <v>0</v>
      </c>
      <c r="O834" s="40">
        <v>9064.2900000000009</v>
      </c>
      <c r="P834" s="40">
        <v>0</v>
      </c>
      <c r="Q834" s="40">
        <v>47489.71</v>
      </c>
      <c r="R834" s="40">
        <v>0</v>
      </c>
      <c r="S834" s="40">
        <f t="shared" ref="S834:S835" si="184">M834/H834</f>
        <v>70.279607307070961</v>
      </c>
      <c r="T834" s="40">
        <v>70.28</v>
      </c>
      <c r="U834" s="235">
        <v>44196</v>
      </c>
    </row>
    <row r="835" spans="1:21" ht="13.5" thickBot="1" x14ac:dyDescent="0.25">
      <c r="A835" s="87" t="s">
        <v>665</v>
      </c>
      <c r="B835" s="74" t="str">
        <f>B834</f>
        <v>п. Крутогоровский, ул. Набережная, д. 5</v>
      </c>
      <c r="C835" s="59" t="str">
        <f>C834</f>
        <v>РО</v>
      </c>
      <c r="D835" s="59">
        <f t="shared" ref="D835" si="185">D834</f>
        <v>1989</v>
      </c>
      <c r="E835" s="59"/>
      <c r="F835" s="59" t="str">
        <f t="shared" ref="F835:K835" si="186">F834</f>
        <v>29.18</v>
      </c>
      <c r="G835" s="59">
        <f t="shared" si="186"/>
        <v>2</v>
      </c>
      <c r="H835" s="77">
        <f t="shared" si="186"/>
        <v>804.7</v>
      </c>
      <c r="I835" s="77">
        <f t="shared" si="186"/>
        <v>719.8</v>
      </c>
      <c r="J835" s="59">
        <f t="shared" si="186"/>
        <v>0</v>
      </c>
      <c r="K835" s="337">
        <f t="shared" si="186"/>
        <v>23</v>
      </c>
      <c r="L835" s="63" t="s">
        <v>34</v>
      </c>
      <c r="M835" s="32">
        <v>333572</v>
      </c>
      <c r="N835" s="60">
        <v>0</v>
      </c>
      <c r="O835" s="40">
        <v>53463.830000000016</v>
      </c>
      <c r="P835" s="60">
        <v>0</v>
      </c>
      <c r="Q835" s="40">
        <v>280108.17</v>
      </c>
      <c r="R835" s="60">
        <v>0</v>
      </c>
      <c r="S835" s="40">
        <f t="shared" si="184"/>
        <v>414.52963837454951</v>
      </c>
      <c r="T835" s="60">
        <v>414.53</v>
      </c>
      <c r="U835" s="814">
        <v>44196</v>
      </c>
    </row>
    <row r="836" spans="1:21" ht="13.5" thickBot="1" x14ac:dyDescent="0.25">
      <c r="A836" s="87"/>
      <c r="B836" s="33" t="s">
        <v>31</v>
      </c>
      <c r="C836" s="25" t="s">
        <v>18</v>
      </c>
      <c r="D836" s="25" t="s">
        <v>18</v>
      </c>
      <c r="E836" s="25" t="s">
        <v>18</v>
      </c>
      <c r="F836" s="25" t="s">
        <v>18</v>
      </c>
      <c r="G836" s="25" t="s">
        <v>18</v>
      </c>
      <c r="H836" s="7">
        <f>H834</f>
        <v>804.7</v>
      </c>
      <c r="I836" s="7">
        <f>I834</f>
        <v>719.8</v>
      </c>
      <c r="J836" s="7">
        <f>J834</f>
        <v>0</v>
      </c>
      <c r="K836" s="335">
        <f>K834</f>
        <v>23</v>
      </c>
      <c r="L836" s="16" t="s">
        <v>18</v>
      </c>
      <c r="M836" s="7">
        <f t="shared" ref="M836:R836" si="187">SUM(M834:M835)</f>
        <v>390126</v>
      </c>
      <c r="N836" s="7">
        <f t="shared" si="187"/>
        <v>0</v>
      </c>
      <c r="O836" s="7">
        <f t="shared" si="187"/>
        <v>62528.120000000017</v>
      </c>
      <c r="P836" s="7">
        <f t="shared" si="187"/>
        <v>0</v>
      </c>
      <c r="Q836" s="7">
        <f t="shared" si="187"/>
        <v>327597.88</v>
      </c>
      <c r="R836" s="7">
        <f t="shared" si="187"/>
        <v>0</v>
      </c>
      <c r="S836" s="7" t="s">
        <v>18</v>
      </c>
      <c r="T836" s="7" t="s">
        <v>18</v>
      </c>
      <c r="U836" s="28" t="s">
        <v>18</v>
      </c>
    </row>
    <row r="837" spans="1:21" ht="13.5" thickBot="1" x14ac:dyDescent="0.25">
      <c r="A837" s="87" t="s">
        <v>666</v>
      </c>
      <c r="B837" s="66" t="s">
        <v>664</v>
      </c>
      <c r="C837" s="38" t="s">
        <v>40</v>
      </c>
      <c r="D837" s="39">
        <v>1990</v>
      </c>
      <c r="E837" s="39"/>
      <c r="F837" s="38" t="s">
        <v>125</v>
      </c>
      <c r="G837" s="38">
        <v>2</v>
      </c>
      <c r="H837" s="40">
        <v>815.7</v>
      </c>
      <c r="I837" s="40">
        <v>731.5</v>
      </c>
      <c r="J837" s="459"/>
      <c r="K837" s="353">
        <v>23</v>
      </c>
      <c r="L837" s="8" t="s">
        <v>94</v>
      </c>
      <c r="M837" s="40">
        <v>57327</v>
      </c>
      <c r="N837" s="40">
        <v>0</v>
      </c>
      <c r="O837" s="40">
        <v>9188.18</v>
      </c>
      <c r="P837" s="40">
        <v>0</v>
      </c>
      <c r="Q837" s="40">
        <v>48138.82</v>
      </c>
      <c r="R837" s="40">
        <v>0</v>
      </c>
      <c r="S837" s="40">
        <f t="shared" ref="S837:S838" si="188">M837/H837</f>
        <v>70.279514527399769</v>
      </c>
      <c r="T837" s="40">
        <v>70.28</v>
      </c>
      <c r="U837" s="235">
        <v>44196</v>
      </c>
    </row>
    <row r="838" spans="1:21" ht="13.5" thickBot="1" x14ac:dyDescent="0.25">
      <c r="A838" s="87" t="s">
        <v>666</v>
      </c>
      <c r="B838" s="74" t="str">
        <f>B837</f>
        <v>п. Крутогоровский, ул. Набережная, д. 8</v>
      </c>
      <c r="C838" s="59" t="str">
        <f>C837</f>
        <v>РО</v>
      </c>
      <c r="D838" s="59">
        <f t="shared" ref="D838" si="189">D837</f>
        <v>1990</v>
      </c>
      <c r="E838" s="59"/>
      <c r="F838" s="59" t="str">
        <f t="shared" ref="F838:K838" si="190">F837</f>
        <v>29.18</v>
      </c>
      <c r="G838" s="59">
        <f t="shared" si="190"/>
        <v>2</v>
      </c>
      <c r="H838" s="77">
        <f t="shared" si="190"/>
        <v>815.7</v>
      </c>
      <c r="I838" s="77">
        <f t="shared" si="190"/>
        <v>731.5</v>
      </c>
      <c r="J838" s="59">
        <f t="shared" si="190"/>
        <v>0</v>
      </c>
      <c r="K838" s="337">
        <f t="shared" si="190"/>
        <v>23</v>
      </c>
      <c r="L838" s="63" t="s">
        <v>34</v>
      </c>
      <c r="M838" s="32">
        <v>338132</v>
      </c>
      <c r="N838" s="60">
        <v>0</v>
      </c>
      <c r="O838" s="40">
        <v>54194.69</v>
      </c>
      <c r="P838" s="60">
        <v>0</v>
      </c>
      <c r="Q838" s="40">
        <v>283937.31</v>
      </c>
      <c r="R838" s="60">
        <v>0</v>
      </c>
      <c r="S838" s="40">
        <f t="shared" si="188"/>
        <v>414.52985166114991</v>
      </c>
      <c r="T838" s="60">
        <v>414.53</v>
      </c>
      <c r="U838" s="814">
        <v>44196</v>
      </c>
    </row>
    <row r="839" spans="1:21" ht="13.5" thickBot="1" x14ac:dyDescent="0.25">
      <c r="A839" s="87"/>
      <c r="B839" s="33" t="s">
        <v>31</v>
      </c>
      <c r="C839" s="25" t="s">
        <v>18</v>
      </c>
      <c r="D839" s="25" t="s">
        <v>18</v>
      </c>
      <c r="E839" s="25" t="s">
        <v>18</v>
      </c>
      <c r="F839" s="25" t="s">
        <v>18</v>
      </c>
      <c r="G839" s="25" t="s">
        <v>18</v>
      </c>
      <c r="H839" s="7">
        <f>H837</f>
        <v>815.7</v>
      </c>
      <c r="I839" s="7">
        <f>I837</f>
        <v>731.5</v>
      </c>
      <c r="J839" s="7">
        <f>J837</f>
        <v>0</v>
      </c>
      <c r="K839" s="335">
        <f>K837</f>
        <v>23</v>
      </c>
      <c r="L839" s="16" t="s">
        <v>18</v>
      </c>
      <c r="M839" s="7">
        <f t="shared" ref="M839:R839" si="191">SUM(M837:M838)</f>
        <v>395459</v>
      </c>
      <c r="N839" s="7">
        <f t="shared" si="191"/>
        <v>0</v>
      </c>
      <c r="O839" s="7">
        <f t="shared" si="191"/>
        <v>63382.87</v>
      </c>
      <c r="P839" s="7">
        <f t="shared" si="191"/>
        <v>0</v>
      </c>
      <c r="Q839" s="7">
        <f t="shared" si="191"/>
        <v>332076.13</v>
      </c>
      <c r="R839" s="7">
        <f t="shared" si="191"/>
        <v>0</v>
      </c>
      <c r="S839" s="7" t="s">
        <v>18</v>
      </c>
      <c r="T839" s="7" t="s">
        <v>18</v>
      </c>
      <c r="U839" s="28" t="s">
        <v>18</v>
      </c>
    </row>
    <row r="840" spans="1:21" ht="13.5" thickBot="1" x14ac:dyDescent="0.25">
      <c r="A840" s="87" t="s">
        <v>1107</v>
      </c>
      <c r="B840" s="66" t="s">
        <v>1018</v>
      </c>
      <c r="C840" s="38" t="s">
        <v>40</v>
      </c>
      <c r="D840" s="39">
        <v>1985</v>
      </c>
      <c r="E840" s="39"/>
      <c r="F840" s="38" t="s">
        <v>125</v>
      </c>
      <c r="G840" s="38">
        <v>2</v>
      </c>
      <c r="H840" s="40">
        <v>828.7</v>
      </c>
      <c r="I840" s="40">
        <v>726.5</v>
      </c>
      <c r="J840" s="459"/>
      <c r="K840" s="353">
        <v>25</v>
      </c>
      <c r="L840" s="8" t="s">
        <v>94</v>
      </c>
      <c r="M840" s="40">
        <v>58241</v>
      </c>
      <c r="N840" s="40">
        <v>0</v>
      </c>
      <c r="O840" s="40">
        <v>9334.68</v>
      </c>
      <c r="P840" s="40">
        <v>0</v>
      </c>
      <c r="Q840" s="40">
        <v>48906.32</v>
      </c>
      <c r="R840" s="40">
        <v>0</v>
      </c>
      <c r="S840" s="40">
        <f t="shared" ref="S840:S841" si="192">M840/H840</f>
        <v>70.279956558465059</v>
      </c>
      <c r="T840" s="40">
        <v>70.28</v>
      </c>
      <c r="U840" s="235">
        <v>44196</v>
      </c>
    </row>
    <row r="841" spans="1:21" ht="13.5" thickBot="1" x14ac:dyDescent="0.25">
      <c r="A841" s="87" t="s">
        <v>1107</v>
      </c>
      <c r="B841" s="74" t="str">
        <f>B840</f>
        <v>п. Крутогоровский, ул. Сахалинская, д. 50</v>
      </c>
      <c r="C841" s="59" t="str">
        <f>C840</f>
        <v>РО</v>
      </c>
      <c r="D841" s="59">
        <f t="shared" ref="D841" si="193">D840</f>
        <v>1985</v>
      </c>
      <c r="E841" s="59"/>
      <c r="F841" s="59" t="str">
        <f t="shared" ref="F841:K841" si="194">F840</f>
        <v>29.18</v>
      </c>
      <c r="G841" s="59">
        <f t="shared" si="194"/>
        <v>2</v>
      </c>
      <c r="H841" s="77">
        <f t="shared" si="194"/>
        <v>828.7</v>
      </c>
      <c r="I841" s="77">
        <f t="shared" si="194"/>
        <v>726.5</v>
      </c>
      <c r="J841" s="59">
        <f t="shared" si="194"/>
        <v>0</v>
      </c>
      <c r="K841" s="337">
        <f t="shared" si="194"/>
        <v>25</v>
      </c>
      <c r="L841" s="63" t="s">
        <v>34</v>
      </c>
      <c r="M841" s="32">
        <v>343521</v>
      </c>
      <c r="N841" s="60">
        <v>0</v>
      </c>
      <c r="O841" s="40">
        <v>55058.419999999984</v>
      </c>
      <c r="P841" s="60">
        <v>0</v>
      </c>
      <c r="Q841" s="40">
        <v>288462.58</v>
      </c>
      <c r="R841" s="60">
        <v>0</v>
      </c>
      <c r="S841" s="40">
        <f t="shared" si="192"/>
        <v>414.52998672619765</v>
      </c>
      <c r="T841" s="60">
        <v>414.53</v>
      </c>
      <c r="U841" s="814">
        <v>44196</v>
      </c>
    </row>
    <row r="842" spans="1:21" ht="13.5" thickBot="1" x14ac:dyDescent="0.25">
      <c r="A842" s="87"/>
      <c r="B842" s="33" t="s">
        <v>31</v>
      </c>
      <c r="C842" s="25" t="s">
        <v>18</v>
      </c>
      <c r="D842" s="25" t="s">
        <v>18</v>
      </c>
      <c r="E842" s="25" t="s">
        <v>18</v>
      </c>
      <c r="F842" s="25" t="s">
        <v>18</v>
      </c>
      <c r="G842" s="25" t="s">
        <v>18</v>
      </c>
      <c r="H842" s="7">
        <f>H840</f>
        <v>828.7</v>
      </c>
      <c r="I842" s="7">
        <f>I840</f>
        <v>726.5</v>
      </c>
      <c r="J842" s="7">
        <f>J840</f>
        <v>0</v>
      </c>
      <c r="K842" s="335">
        <f>K840</f>
        <v>25</v>
      </c>
      <c r="L842" s="16" t="s">
        <v>18</v>
      </c>
      <c r="M842" s="7">
        <f t="shared" ref="M842:R842" si="195">SUM(M840:M841)</f>
        <v>401762</v>
      </c>
      <c r="N842" s="7">
        <f t="shared" si="195"/>
        <v>0</v>
      </c>
      <c r="O842" s="7">
        <f t="shared" si="195"/>
        <v>64393.099999999984</v>
      </c>
      <c r="P842" s="7">
        <f t="shared" si="195"/>
        <v>0</v>
      </c>
      <c r="Q842" s="7">
        <f t="shared" si="195"/>
        <v>337368.9</v>
      </c>
      <c r="R842" s="7">
        <f t="shared" si="195"/>
        <v>0</v>
      </c>
      <c r="S842" s="7" t="s">
        <v>18</v>
      </c>
      <c r="T842" s="7" t="s">
        <v>18</v>
      </c>
      <c r="U842" s="28" t="s">
        <v>18</v>
      </c>
    </row>
    <row r="843" spans="1:21" ht="13.5" thickBot="1" x14ac:dyDescent="0.25">
      <c r="A843" s="87" t="s">
        <v>1106</v>
      </c>
      <c r="B843" s="66" t="s">
        <v>1020</v>
      </c>
      <c r="C843" s="38" t="s">
        <v>40</v>
      </c>
      <c r="D843" s="39">
        <v>1991</v>
      </c>
      <c r="E843" s="39"/>
      <c r="F843" s="38" t="s">
        <v>125</v>
      </c>
      <c r="G843" s="38">
        <v>2</v>
      </c>
      <c r="H843" s="40">
        <v>807.4</v>
      </c>
      <c r="I843" s="40">
        <v>705.7</v>
      </c>
      <c r="J843" s="459"/>
      <c r="K843" s="353">
        <v>20</v>
      </c>
      <c r="L843" s="8" t="s">
        <v>94</v>
      </c>
      <c r="M843" s="40">
        <v>56744</v>
      </c>
      <c r="N843" s="40">
        <v>0</v>
      </c>
      <c r="O843" s="40">
        <v>9094.739999999998</v>
      </c>
      <c r="P843" s="40">
        <v>0</v>
      </c>
      <c r="Q843" s="40">
        <v>47649.26</v>
      </c>
      <c r="R843" s="40">
        <v>0</v>
      </c>
      <c r="S843" s="40">
        <f t="shared" ref="S843:S844" si="196">M843/H843</f>
        <v>70.279910824869958</v>
      </c>
      <c r="T843" s="40">
        <v>70.28</v>
      </c>
      <c r="U843" s="235">
        <v>44196</v>
      </c>
    </row>
    <row r="844" spans="1:21" ht="13.5" thickBot="1" x14ac:dyDescent="0.25">
      <c r="A844" s="87" t="s">
        <v>1106</v>
      </c>
      <c r="B844" s="74" t="str">
        <f>B843</f>
        <v>п. Крутогоровский, ул. Сахалинская, д. 54</v>
      </c>
      <c r="C844" s="59" t="str">
        <f>C843</f>
        <v>РО</v>
      </c>
      <c r="D844" s="59">
        <f t="shared" ref="D844" si="197">D843</f>
        <v>1991</v>
      </c>
      <c r="E844" s="59"/>
      <c r="F844" s="59" t="str">
        <f t="shared" ref="F844:K844" si="198">F843</f>
        <v>29.18</v>
      </c>
      <c r="G844" s="59">
        <f t="shared" si="198"/>
        <v>2</v>
      </c>
      <c r="H844" s="77">
        <f t="shared" si="198"/>
        <v>807.4</v>
      </c>
      <c r="I844" s="77">
        <f t="shared" si="198"/>
        <v>705.7</v>
      </c>
      <c r="J844" s="59">
        <f t="shared" si="198"/>
        <v>0</v>
      </c>
      <c r="K844" s="337">
        <f t="shared" si="198"/>
        <v>20</v>
      </c>
      <c r="L844" s="63" t="s">
        <v>34</v>
      </c>
      <c r="M844" s="32">
        <v>334692</v>
      </c>
      <c r="N844" s="60">
        <v>0</v>
      </c>
      <c r="O844" s="40">
        <v>53643.340000000026</v>
      </c>
      <c r="P844" s="60">
        <v>0</v>
      </c>
      <c r="Q844" s="40">
        <v>281048.65999999997</v>
      </c>
      <c r="R844" s="60">
        <v>0</v>
      </c>
      <c r="S844" s="40">
        <f t="shared" si="196"/>
        <v>414.53059202378006</v>
      </c>
      <c r="T844" s="60">
        <v>414.53</v>
      </c>
      <c r="U844" s="814">
        <v>44196</v>
      </c>
    </row>
    <row r="845" spans="1:21" ht="13.5" thickBot="1" x14ac:dyDescent="0.25">
      <c r="A845" s="87"/>
      <c r="B845" s="33" t="s">
        <v>31</v>
      </c>
      <c r="C845" s="25" t="s">
        <v>18</v>
      </c>
      <c r="D845" s="25" t="s">
        <v>18</v>
      </c>
      <c r="E845" s="25" t="s">
        <v>18</v>
      </c>
      <c r="F845" s="25" t="s">
        <v>18</v>
      </c>
      <c r="G845" s="25" t="s">
        <v>18</v>
      </c>
      <c r="H845" s="7">
        <f>H843</f>
        <v>807.4</v>
      </c>
      <c r="I845" s="7">
        <f>I843</f>
        <v>705.7</v>
      </c>
      <c r="J845" s="7">
        <f>J843</f>
        <v>0</v>
      </c>
      <c r="K845" s="335">
        <f>K843</f>
        <v>20</v>
      </c>
      <c r="L845" s="16" t="s">
        <v>18</v>
      </c>
      <c r="M845" s="7">
        <f t="shared" ref="M845:R845" si="199">SUM(M843:M844)</f>
        <v>391436</v>
      </c>
      <c r="N845" s="7">
        <f t="shared" si="199"/>
        <v>0</v>
      </c>
      <c r="O845" s="7">
        <f t="shared" si="199"/>
        <v>62738.080000000024</v>
      </c>
      <c r="P845" s="7">
        <f t="shared" si="199"/>
        <v>0</v>
      </c>
      <c r="Q845" s="7">
        <f t="shared" si="199"/>
        <v>328697.92</v>
      </c>
      <c r="R845" s="7">
        <f t="shared" si="199"/>
        <v>0</v>
      </c>
      <c r="S845" s="7" t="s">
        <v>18</v>
      </c>
      <c r="T845" s="7" t="s">
        <v>18</v>
      </c>
      <c r="U845" s="28" t="s">
        <v>18</v>
      </c>
    </row>
    <row r="846" spans="1:21" ht="13.5" thickBot="1" x14ac:dyDescent="0.25">
      <c r="A846" s="155" t="s">
        <v>284</v>
      </c>
      <c r="B846" s="27" t="s">
        <v>184</v>
      </c>
      <c r="C846" s="25" t="s">
        <v>18</v>
      </c>
      <c r="D846" s="25" t="s">
        <v>18</v>
      </c>
      <c r="E846" s="25" t="s">
        <v>18</v>
      </c>
      <c r="F846" s="25" t="s">
        <v>18</v>
      </c>
      <c r="G846" s="25" t="s">
        <v>18</v>
      </c>
      <c r="H846" s="7">
        <f>SUM(H851+H853+H855+H857+H859)</f>
        <v>2323.5</v>
      </c>
      <c r="I846" s="7">
        <f>SUM(I851+I853+I855+I857+I859)</f>
        <v>2140.4</v>
      </c>
      <c r="J846" s="7">
        <f>SUM(J851+J853+J855+J857+J859)</f>
        <v>1290.1200000000001</v>
      </c>
      <c r="K846" s="335">
        <f>SUM(K851+K853+K855+K857+K859)</f>
        <v>89</v>
      </c>
      <c r="L846" s="16" t="s">
        <v>18</v>
      </c>
      <c r="M846" s="7">
        <v>23854725</v>
      </c>
      <c r="N846" s="7">
        <v>0</v>
      </c>
      <c r="O846" s="7">
        <v>4602157.5600000005</v>
      </c>
      <c r="P846" s="7">
        <v>17267502.73</v>
      </c>
      <c r="Q846" s="7">
        <v>1985064.71</v>
      </c>
      <c r="R846" s="7">
        <v>0</v>
      </c>
      <c r="S846" s="7" t="s">
        <v>18</v>
      </c>
      <c r="T846" s="7" t="s">
        <v>18</v>
      </c>
      <c r="U846" s="28" t="s">
        <v>18</v>
      </c>
    </row>
    <row r="847" spans="1:21" x14ac:dyDescent="0.2">
      <c r="A847" s="220" t="s">
        <v>285</v>
      </c>
      <c r="B847" s="66" t="s">
        <v>126</v>
      </c>
      <c r="C847" s="38" t="s">
        <v>40</v>
      </c>
      <c r="D847" s="39">
        <v>1974</v>
      </c>
      <c r="E847" s="39"/>
      <c r="F847" s="38" t="s">
        <v>125</v>
      </c>
      <c r="G847" s="38">
        <v>2</v>
      </c>
      <c r="H847" s="40">
        <v>535.70000000000005</v>
      </c>
      <c r="I847" s="40">
        <v>495.6</v>
      </c>
      <c r="J847" s="40">
        <v>298.23</v>
      </c>
      <c r="K847" s="353">
        <v>20</v>
      </c>
      <c r="L847" s="8" t="s">
        <v>36</v>
      </c>
      <c r="M847" s="40">
        <v>1332398</v>
      </c>
      <c r="N847" s="40">
        <v>0</v>
      </c>
      <c r="O847" s="40">
        <v>930878.79</v>
      </c>
      <c r="P847" s="40">
        <v>0</v>
      </c>
      <c r="Q847" s="40">
        <v>401519.21</v>
      </c>
      <c r="R847" s="40">
        <v>0</v>
      </c>
      <c r="S847" s="40">
        <f>SUM(M847/I847)</f>
        <v>2688.4543987086358</v>
      </c>
      <c r="T847" s="40">
        <v>2487.21</v>
      </c>
      <c r="U847" s="186">
        <v>44196</v>
      </c>
    </row>
    <row r="848" spans="1:21" x14ac:dyDescent="0.2">
      <c r="A848" s="905" t="str">
        <f>$A$847</f>
        <v>11.2.1</v>
      </c>
      <c r="B848" s="45" t="s">
        <v>126</v>
      </c>
      <c r="C848" s="22" t="s">
        <v>40</v>
      </c>
      <c r="D848" s="907">
        <v>1974</v>
      </c>
      <c r="E848" s="907"/>
      <c r="F848" s="22" t="s">
        <v>125</v>
      </c>
      <c r="G848" s="22">
        <v>2</v>
      </c>
      <c r="H848" s="910">
        <v>535.70000000000005</v>
      </c>
      <c r="I848" s="910">
        <v>495.6</v>
      </c>
      <c r="J848" s="910">
        <v>298.23</v>
      </c>
      <c r="K848" s="333">
        <v>20</v>
      </c>
      <c r="L848" s="18" t="s">
        <v>896</v>
      </c>
      <c r="M848" s="910">
        <v>420787</v>
      </c>
      <c r="N848" s="910">
        <v>0</v>
      </c>
      <c r="O848" s="910">
        <v>293982.5</v>
      </c>
      <c r="P848" s="910">
        <v>0</v>
      </c>
      <c r="Q848" s="910">
        <v>126804.5</v>
      </c>
      <c r="R848" s="910">
        <v>0</v>
      </c>
      <c r="S848" s="910">
        <f>M848/I848</f>
        <v>849.04560129136394</v>
      </c>
      <c r="T848" s="910">
        <v>785.49</v>
      </c>
      <c r="U848" s="236">
        <v>44196</v>
      </c>
    </row>
    <row r="849" spans="1:21" x14ac:dyDescent="0.2">
      <c r="A849" s="905" t="str">
        <f t="shared" ref="A849:A850" si="200">$A$847</f>
        <v>11.2.1</v>
      </c>
      <c r="B849" s="45" t="s">
        <v>126</v>
      </c>
      <c r="C849" s="22" t="s">
        <v>40</v>
      </c>
      <c r="D849" s="907">
        <v>1974</v>
      </c>
      <c r="E849" s="907"/>
      <c r="F849" s="22" t="s">
        <v>125</v>
      </c>
      <c r="G849" s="22">
        <v>2</v>
      </c>
      <c r="H849" s="910">
        <v>535.70000000000005</v>
      </c>
      <c r="I849" s="910">
        <v>495.6</v>
      </c>
      <c r="J849" s="910">
        <v>298.23</v>
      </c>
      <c r="K849" s="333">
        <v>20</v>
      </c>
      <c r="L849" s="10" t="s">
        <v>87</v>
      </c>
      <c r="M849" s="910">
        <v>49568</v>
      </c>
      <c r="N849" s="910">
        <v>0</v>
      </c>
      <c r="O849" s="910">
        <v>34630.639999999999</v>
      </c>
      <c r="P849" s="910">
        <v>0</v>
      </c>
      <c r="Q849" s="910">
        <v>14937.36</v>
      </c>
      <c r="R849" s="910">
        <v>0</v>
      </c>
      <c r="S849" s="910">
        <f>M849/H849</f>
        <v>92.529400784020893</v>
      </c>
      <c r="T849" s="910">
        <v>92.53</v>
      </c>
      <c r="U849" s="236">
        <v>44196</v>
      </c>
    </row>
    <row r="850" spans="1:21" ht="26.25" thickBot="1" x14ac:dyDescent="0.25">
      <c r="A850" s="226" t="str">
        <f t="shared" si="200"/>
        <v>11.2.1</v>
      </c>
      <c r="B850" s="74" t="s">
        <v>126</v>
      </c>
      <c r="C850" s="59" t="s">
        <v>40</v>
      </c>
      <c r="D850" s="75">
        <v>1974</v>
      </c>
      <c r="E850" s="75"/>
      <c r="F850" s="59" t="s">
        <v>125</v>
      </c>
      <c r="G850" s="59">
        <v>2</v>
      </c>
      <c r="H850" s="60">
        <v>535.70000000000005</v>
      </c>
      <c r="I850" s="60">
        <v>495.6</v>
      </c>
      <c r="J850" s="60">
        <v>298.23</v>
      </c>
      <c r="K850" s="358">
        <v>20</v>
      </c>
      <c r="L850" s="63" t="s">
        <v>96</v>
      </c>
      <c r="M850" s="60">
        <v>50195</v>
      </c>
      <c r="N850" s="60">
        <v>0</v>
      </c>
      <c r="O850" s="60">
        <v>35068.699999999997</v>
      </c>
      <c r="P850" s="60">
        <v>0</v>
      </c>
      <c r="Q850" s="60">
        <v>15126.3</v>
      </c>
      <c r="R850" s="60">
        <v>0</v>
      </c>
      <c r="S850" s="60">
        <f>M850/H850</f>
        <v>93.699831995519872</v>
      </c>
      <c r="T850" s="60">
        <v>93.7</v>
      </c>
      <c r="U850" s="276">
        <v>44196</v>
      </c>
    </row>
    <row r="851" spans="1:21" ht="13.5" thickBot="1" x14ac:dyDescent="0.25">
      <c r="A851" s="87"/>
      <c r="B851" s="33" t="s">
        <v>31</v>
      </c>
      <c r="C851" s="25" t="s">
        <v>18</v>
      </c>
      <c r="D851" s="25" t="s">
        <v>18</v>
      </c>
      <c r="E851" s="25" t="s">
        <v>18</v>
      </c>
      <c r="F851" s="25" t="s">
        <v>18</v>
      </c>
      <c r="G851" s="25" t="s">
        <v>18</v>
      </c>
      <c r="H851" s="7">
        <f>SUM(H848)</f>
        <v>535.70000000000005</v>
      </c>
      <c r="I851" s="7">
        <f>SUM(I848)</f>
        <v>495.6</v>
      </c>
      <c r="J851" s="7">
        <f>SUM(J848)</f>
        <v>298.23</v>
      </c>
      <c r="K851" s="335">
        <f>SUM(K848)</f>
        <v>20</v>
      </c>
      <c r="L851" s="16" t="s">
        <v>18</v>
      </c>
      <c r="M851" s="7">
        <v>1852948</v>
      </c>
      <c r="N851" s="7">
        <v>0</v>
      </c>
      <c r="O851" s="7">
        <v>1294560.6299999999</v>
      </c>
      <c r="P851" s="7">
        <v>0</v>
      </c>
      <c r="Q851" s="7">
        <v>558387.37</v>
      </c>
      <c r="R851" s="7">
        <v>0</v>
      </c>
      <c r="S851" s="7" t="s">
        <v>18</v>
      </c>
      <c r="T851" s="7" t="s">
        <v>18</v>
      </c>
      <c r="U851" s="28" t="s">
        <v>18</v>
      </c>
    </row>
    <row r="852" spans="1:21" ht="13.5" thickBot="1" x14ac:dyDescent="0.25">
      <c r="A852" s="223" t="s">
        <v>286</v>
      </c>
      <c r="B852" s="68" t="s">
        <v>127</v>
      </c>
      <c r="C852" s="30" t="s">
        <v>40</v>
      </c>
      <c r="D852" s="31">
        <v>1973</v>
      </c>
      <c r="E852" s="31"/>
      <c r="F852" s="30" t="s">
        <v>125</v>
      </c>
      <c r="G852" s="30">
        <v>2</v>
      </c>
      <c r="H852" s="32">
        <v>536.1</v>
      </c>
      <c r="I852" s="32">
        <v>491.5</v>
      </c>
      <c r="J852" s="32">
        <v>295.02</v>
      </c>
      <c r="K852" s="357">
        <v>20</v>
      </c>
      <c r="L852" s="17" t="s">
        <v>83</v>
      </c>
      <c r="M852" s="32">
        <v>6646636</v>
      </c>
      <c r="N852" s="32">
        <v>0</v>
      </c>
      <c r="O852" s="32">
        <v>3307596.93</v>
      </c>
      <c r="P852" s="32">
        <v>1912361.73</v>
      </c>
      <c r="Q852" s="32">
        <v>1426677.34</v>
      </c>
      <c r="R852" s="32">
        <v>0</v>
      </c>
      <c r="S852" s="32">
        <f>SUM(M852/I852)</f>
        <v>13523.165818921669</v>
      </c>
      <c r="T852" s="32">
        <v>0</v>
      </c>
      <c r="U852" s="272">
        <v>44196</v>
      </c>
    </row>
    <row r="853" spans="1:21" ht="13.5" thickBot="1" x14ac:dyDescent="0.25">
      <c r="A853" s="87"/>
      <c r="B853" s="33" t="s">
        <v>31</v>
      </c>
      <c r="C853" s="25" t="s">
        <v>18</v>
      </c>
      <c r="D853" s="25" t="s">
        <v>18</v>
      </c>
      <c r="E853" s="25" t="s">
        <v>18</v>
      </c>
      <c r="F853" s="25" t="s">
        <v>18</v>
      </c>
      <c r="G853" s="25" t="s">
        <v>18</v>
      </c>
      <c r="H853" s="7">
        <f>SUM(H852)</f>
        <v>536.1</v>
      </c>
      <c r="I853" s="7">
        <f>SUM(I852)</f>
        <v>491.5</v>
      </c>
      <c r="J853" s="7">
        <f>SUM(J852)</f>
        <v>295.02</v>
      </c>
      <c r="K853" s="335">
        <f>SUM(K852)</f>
        <v>20</v>
      </c>
      <c r="L853" s="16" t="s">
        <v>18</v>
      </c>
      <c r="M853" s="7">
        <v>6646636</v>
      </c>
      <c r="N853" s="7">
        <v>0</v>
      </c>
      <c r="O853" s="7">
        <v>3307596.93</v>
      </c>
      <c r="P853" s="7">
        <v>1912361.73</v>
      </c>
      <c r="Q853" s="7">
        <v>1426677.34</v>
      </c>
      <c r="R853" s="7">
        <v>0</v>
      </c>
      <c r="S853" s="7" t="s">
        <v>18</v>
      </c>
      <c r="T853" s="7" t="s">
        <v>18</v>
      </c>
      <c r="U853" s="28" t="s">
        <v>18</v>
      </c>
    </row>
    <row r="854" spans="1:21" ht="13.5" thickBot="1" x14ac:dyDescent="0.25">
      <c r="A854" s="223" t="s">
        <v>287</v>
      </c>
      <c r="B854" s="68" t="s">
        <v>608</v>
      </c>
      <c r="C854" s="30" t="s">
        <v>40</v>
      </c>
      <c r="D854" s="31">
        <v>1973</v>
      </c>
      <c r="E854" s="31"/>
      <c r="F854" s="30" t="s">
        <v>125</v>
      </c>
      <c r="G854" s="30">
        <v>2</v>
      </c>
      <c r="H854" s="32">
        <v>538.79999999999995</v>
      </c>
      <c r="I854" s="32">
        <v>497.3</v>
      </c>
      <c r="J854" s="32">
        <v>299.18</v>
      </c>
      <c r="K854" s="357">
        <v>19</v>
      </c>
      <c r="L854" s="17" t="s">
        <v>83</v>
      </c>
      <c r="M854" s="32">
        <v>5681536</v>
      </c>
      <c r="N854" s="32">
        <v>0</v>
      </c>
      <c r="O854" s="32">
        <v>0</v>
      </c>
      <c r="P854" s="32">
        <v>5681536</v>
      </c>
      <c r="Q854" s="32">
        <v>0</v>
      </c>
      <c r="R854" s="32">
        <v>0</v>
      </c>
      <c r="S854" s="32">
        <f>SUM(M854/I854)</f>
        <v>11424.765734968831</v>
      </c>
      <c r="T854" s="32">
        <v>5521.79</v>
      </c>
      <c r="U854" s="272">
        <v>44196</v>
      </c>
    </row>
    <row r="855" spans="1:21" ht="13.5" thickBot="1" x14ac:dyDescent="0.25">
      <c r="A855" s="87"/>
      <c r="B855" s="33" t="s">
        <v>31</v>
      </c>
      <c r="C855" s="25" t="s">
        <v>18</v>
      </c>
      <c r="D855" s="25" t="s">
        <v>18</v>
      </c>
      <c r="E855" s="25" t="s">
        <v>18</v>
      </c>
      <c r="F855" s="25" t="s">
        <v>18</v>
      </c>
      <c r="G855" s="25" t="s">
        <v>18</v>
      </c>
      <c r="H855" s="7">
        <f>SUM(H854)</f>
        <v>538.79999999999995</v>
      </c>
      <c r="I855" s="7">
        <f>SUM(I854)</f>
        <v>497.3</v>
      </c>
      <c r="J855" s="7">
        <f>SUM(J854)</f>
        <v>299.18</v>
      </c>
      <c r="K855" s="335">
        <f>SUM(K854)</f>
        <v>19</v>
      </c>
      <c r="L855" s="16" t="s">
        <v>18</v>
      </c>
      <c r="M855" s="7">
        <v>5681536</v>
      </c>
      <c r="N855" s="7">
        <v>0</v>
      </c>
      <c r="O855" s="7">
        <v>0</v>
      </c>
      <c r="P855" s="7">
        <v>5681536</v>
      </c>
      <c r="Q855" s="7">
        <v>0</v>
      </c>
      <c r="R855" s="7">
        <v>0</v>
      </c>
      <c r="S855" s="7" t="s">
        <v>18</v>
      </c>
      <c r="T855" s="7" t="s">
        <v>18</v>
      </c>
      <c r="U855" s="28" t="s">
        <v>18</v>
      </c>
    </row>
    <row r="856" spans="1:21" ht="13.5" thickBot="1" x14ac:dyDescent="0.25">
      <c r="A856" s="223" t="s">
        <v>288</v>
      </c>
      <c r="B856" s="68" t="s">
        <v>128</v>
      </c>
      <c r="C856" s="30" t="s">
        <v>40</v>
      </c>
      <c r="D856" s="31">
        <v>1966</v>
      </c>
      <c r="E856" s="31"/>
      <c r="F856" s="30" t="s">
        <v>125</v>
      </c>
      <c r="G856" s="30">
        <v>2</v>
      </c>
      <c r="H856" s="32">
        <v>358.3</v>
      </c>
      <c r="I856" s="32">
        <v>329.7</v>
      </c>
      <c r="J856" s="32">
        <v>199.92</v>
      </c>
      <c r="K856" s="357">
        <v>19</v>
      </c>
      <c r="L856" s="17" t="s">
        <v>83</v>
      </c>
      <c r="M856" s="32">
        <v>5041744</v>
      </c>
      <c r="N856" s="32">
        <v>0</v>
      </c>
      <c r="O856" s="32">
        <v>0</v>
      </c>
      <c r="P856" s="32">
        <v>5041744</v>
      </c>
      <c r="Q856" s="32">
        <v>0</v>
      </c>
      <c r="R856" s="32">
        <v>0</v>
      </c>
      <c r="S856" s="32">
        <f>SUM(M856/I856)</f>
        <v>15291.913861085835</v>
      </c>
      <c r="T856" s="32">
        <v>5521.79</v>
      </c>
      <c r="U856" s="272">
        <v>44196</v>
      </c>
    </row>
    <row r="857" spans="1:21" ht="13.5" thickBot="1" x14ac:dyDescent="0.25">
      <c r="A857" s="87"/>
      <c r="B857" s="33" t="s">
        <v>31</v>
      </c>
      <c r="C857" s="25" t="s">
        <v>18</v>
      </c>
      <c r="D857" s="25" t="s">
        <v>18</v>
      </c>
      <c r="E857" s="25" t="s">
        <v>18</v>
      </c>
      <c r="F857" s="25" t="s">
        <v>18</v>
      </c>
      <c r="G857" s="25" t="s">
        <v>18</v>
      </c>
      <c r="H857" s="7">
        <f>SUM(H856)</f>
        <v>358.3</v>
      </c>
      <c r="I857" s="7">
        <f>SUM(I856)</f>
        <v>329.7</v>
      </c>
      <c r="J857" s="7">
        <f>SUM(J856)</f>
        <v>199.92</v>
      </c>
      <c r="K857" s="335">
        <f>SUM(K856)</f>
        <v>19</v>
      </c>
      <c r="L857" s="16" t="s">
        <v>18</v>
      </c>
      <c r="M857" s="7">
        <v>5041744</v>
      </c>
      <c r="N857" s="7">
        <v>0</v>
      </c>
      <c r="O857" s="7">
        <v>0</v>
      </c>
      <c r="P857" s="7">
        <v>5041744</v>
      </c>
      <c r="Q857" s="7">
        <v>0</v>
      </c>
      <c r="R857" s="7">
        <v>0</v>
      </c>
      <c r="S857" s="7" t="s">
        <v>18</v>
      </c>
      <c r="T857" s="7" t="s">
        <v>18</v>
      </c>
      <c r="U857" s="28" t="s">
        <v>18</v>
      </c>
    </row>
    <row r="858" spans="1:21" ht="13.5" thickBot="1" x14ac:dyDescent="0.25">
      <c r="A858" s="223" t="s">
        <v>289</v>
      </c>
      <c r="B858" s="68" t="s">
        <v>129</v>
      </c>
      <c r="C858" s="30" t="s">
        <v>40</v>
      </c>
      <c r="D858" s="31">
        <v>1970</v>
      </c>
      <c r="E858" s="31"/>
      <c r="F858" s="30" t="s">
        <v>125</v>
      </c>
      <c r="G858" s="30">
        <v>2</v>
      </c>
      <c r="H858" s="32">
        <v>354.6</v>
      </c>
      <c r="I858" s="32">
        <v>326.3</v>
      </c>
      <c r="J858" s="32">
        <v>197.77</v>
      </c>
      <c r="K858" s="357">
        <v>11</v>
      </c>
      <c r="L858" s="17" t="s">
        <v>83</v>
      </c>
      <c r="M858" s="32">
        <v>4631861</v>
      </c>
      <c r="N858" s="32">
        <v>0</v>
      </c>
      <c r="O858" s="32">
        <v>0</v>
      </c>
      <c r="P858" s="32">
        <v>4631861</v>
      </c>
      <c r="Q858" s="32">
        <v>0</v>
      </c>
      <c r="R858" s="32">
        <v>0</v>
      </c>
      <c r="S858" s="32">
        <f>SUM(M858/I858)</f>
        <v>14195.099601593625</v>
      </c>
      <c r="T858" s="32">
        <v>5521.79</v>
      </c>
      <c r="U858" s="272">
        <v>44196</v>
      </c>
    </row>
    <row r="859" spans="1:21" ht="13.5" thickBot="1" x14ac:dyDescent="0.25">
      <c r="A859" s="87"/>
      <c r="B859" s="33" t="s">
        <v>31</v>
      </c>
      <c r="C859" s="25" t="s">
        <v>18</v>
      </c>
      <c r="D859" s="25" t="s">
        <v>18</v>
      </c>
      <c r="E859" s="25" t="s">
        <v>18</v>
      </c>
      <c r="F859" s="25" t="s">
        <v>18</v>
      </c>
      <c r="G859" s="25" t="s">
        <v>18</v>
      </c>
      <c r="H859" s="7">
        <f>SUM(H858)</f>
        <v>354.6</v>
      </c>
      <c r="I859" s="7">
        <f>SUM(I858)</f>
        <v>326.3</v>
      </c>
      <c r="J859" s="7">
        <f>SUM(J858)</f>
        <v>197.77</v>
      </c>
      <c r="K859" s="335">
        <f>SUM(K858)</f>
        <v>11</v>
      </c>
      <c r="L859" s="16" t="s">
        <v>18</v>
      </c>
      <c r="M859" s="7">
        <v>4631861</v>
      </c>
      <c r="N859" s="7">
        <v>0</v>
      </c>
      <c r="O859" s="7">
        <v>0</v>
      </c>
      <c r="P859" s="7">
        <v>4631861</v>
      </c>
      <c r="Q859" s="7">
        <v>0</v>
      </c>
      <c r="R859" s="7">
        <v>0</v>
      </c>
      <c r="S859" s="7" t="s">
        <v>18</v>
      </c>
      <c r="T859" s="7" t="s">
        <v>18</v>
      </c>
      <c r="U859" s="28" t="s">
        <v>18</v>
      </c>
    </row>
    <row r="860" spans="1:21" ht="13.5" thickBot="1" x14ac:dyDescent="0.25">
      <c r="A860" s="155" t="s">
        <v>290</v>
      </c>
      <c r="B860" s="27" t="s">
        <v>185</v>
      </c>
      <c r="C860" s="25" t="s">
        <v>18</v>
      </c>
      <c r="D860" s="25" t="s">
        <v>18</v>
      </c>
      <c r="E860" s="25" t="s">
        <v>18</v>
      </c>
      <c r="F860" s="25" t="s">
        <v>18</v>
      </c>
      <c r="G860" s="25" t="s">
        <v>18</v>
      </c>
      <c r="H860" s="7">
        <f>H863+H865</f>
        <v>1123.5</v>
      </c>
      <c r="I860" s="7">
        <f>I863+I865</f>
        <v>973</v>
      </c>
      <c r="J860" s="7">
        <f>J863+J865</f>
        <v>684.9</v>
      </c>
      <c r="K860" s="335">
        <f>K863+K865</f>
        <v>38</v>
      </c>
      <c r="L860" s="16" t="s">
        <v>18</v>
      </c>
      <c r="M860" s="7">
        <f>M863+M865</f>
        <v>12309617</v>
      </c>
      <c r="N860" s="7">
        <f t="shared" ref="N860:R860" si="201">N863+N865</f>
        <v>0</v>
      </c>
      <c r="O860" s="7">
        <f t="shared" si="201"/>
        <v>2596926.8368399348</v>
      </c>
      <c r="P860" s="7">
        <f t="shared" si="201"/>
        <v>5437008.3300000001</v>
      </c>
      <c r="Q860" s="7">
        <f t="shared" si="201"/>
        <v>955203.38</v>
      </c>
      <c r="R860" s="7">
        <f t="shared" si="201"/>
        <v>3320478.4531600652</v>
      </c>
      <c r="S860" s="7" t="s">
        <v>18</v>
      </c>
      <c r="T860" s="7" t="s">
        <v>18</v>
      </c>
      <c r="U860" s="28" t="s">
        <v>18</v>
      </c>
    </row>
    <row r="861" spans="1:21" x14ac:dyDescent="0.2">
      <c r="A861" s="220" t="s">
        <v>291</v>
      </c>
      <c r="B861" s="66" t="s">
        <v>515</v>
      </c>
      <c r="C861" s="38" t="s">
        <v>40</v>
      </c>
      <c r="D861" s="39">
        <v>1983</v>
      </c>
      <c r="E861" s="39"/>
      <c r="F861" s="38">
        <v>29.18</v>
      </c>
      <c r="G861" s="38">
        <v>2</v>
      </c>
      <c r="H861" s="40">
        <v>302.2</v>
      </c>
      <c r="I861" s="40">
        <v>260</v>
      </c>
      <c r="J861" s="40">
        <v>187.4</v>
      </c>
      <c r="K861" s="353">
        <v>9</v>
      </c>
      <c r="L861" s="8" t="s">
        <v>83</v>
      </c>
      <c r="M861" s="40">
        <v>3984334</v>
      </c>
      <c r="N861" s="40">
        <v>0</v>
      </c>
      <c r="O861" s="40">
        <v>1566449.65</v>
      </c>
      <c r="P861" s="40">
        <f>M861-O861</f>
        <v>2417884.35</v>
      </c>
      <c r="Q861" s="40">
        <v>0</v>
      </c>
      <c r="R861" s="40">
        <v>0</v>
      </c>
      <c r="S861" s="40">
        <f>M861/H861</f>
        <v>13184.427531436135</v>
      </c>
      <c r="T861" s="40">
        <v>5521.79</v>
      </c>
      <c r="U861" s="186">
        <v>44196</v>
      </c>
    </row>
    <row r="862" spans="1:21" ht="13.5" thickBot="1" x14ac:dyDescent="0.25">
      <c r="A862" s="226" t="str">
        <f>A861</f>
        <v>11.3.1</v>
      </c>
      <c r="B862" s="74" t="str">
        <f>B861</f>
        <v>с. Устьевое, ул. Октябрьская, д. 26</v>
      </c>
      <c r="C862" s="59" t="s">
        <v>40</v>
      </c>
      <c r="D862" s="75">
        <v>1983</v>
      </c>
      <c r="E862" s="75"/>
      <c r="F862" s="59">
        <v>29.18</v>
      </c>
      <c r="G862" s="59">
        <v>2</v>
      </c>
      <c r="H862" s="60">
        <v>302.2</v>
      </c>
      <c r="I862" s="60">
        <v>260</v>
      </c>
      <c r="J862" s="60">
        <v>187.4</v>
      </c>
      <c r="K862" s="358">
        <v>9</v>
      </c>
      <c r="L862" s="63" t="s">
        <v>49</v>
      </c>
      <c r="M862" s="32">
        <v>1409508</v>
      </c>
      <c r="N862" s="60">
        <v>0</v>
      </c>
      <c r="O862" s="60">
        <v>1030477.186839935</v>
      </c>
      <c r="P862" s="60">
        <v>0</v>
      </c>
      <c r="Q862" s="60">
        <f>M862-O862</f>
        <v>379030.81316006498</v>
      </c>
      <c r="R862" s="60">
        <v>0</v>
      </c>
      <c r="S862" s="40">
        <f>M862/J862</f>
        <v>7521.3874066168619</v>
      </c>
      <c r="T862" s="60">
        <v>9014.07</v>
      </c>
      <c r="U862" s="276">
        <v>44196</v>
      </c>
    </row>
    <row r="863" spans="1:21" ht="13.5" thickBot="1" x14ac:dyDescent="0.25">
      <c r="A863" s="87"/>
      <c r="B863" s="33" t="s">
        <v>31</v>
      </c>
      <c r="C863" s="25" t="s">
        <v>18</v>
      </c>
      <c r="D863" s="25" t="s">
        <v>18</v>
      </c>
      <c r="E863" s="25" t="s">
        <v>18</v>
      </c>
      <c r="F863" s="25" t="s">
        <v>18</v>
      </c>
      <c r="G863" s="25" t="s">
        <v>18</v>
      </c>
      <c r="H863" s="115">
        <f>H862</f>
        <v>302.2</v>
      </c>
      <c r="I863" s="115">
        <f>I862</f>
        <v>260</v>
      </c>
      <c r="J863" s="115">
        <f>J862</f>
        <v>187.4</v>
      </c>
      <c r="K863" s="361">
        <v>9</v>
      </c>
      <c r="L863" s="123" t="s">
        <v>18</v>
      </c>
      <c r="M863" s="7">
        <f t="shared" ref="M863:R863" si="202">M861+M862</f>
        <v>5393842</v>
      </c>
      <c r="N863" s="7">
        <f t="shared" si="202"/>
        <v>0</v>
      </c>
      <c r="O863" s="7">
        <f t="shared" si="202"/>
        <v>2596926.8368399348</v>
      </c>
      <c r="P863" s="7">
        <f t="shared" si="202"/>
        <v>2417884.35</v>
      </c>
      <c r="Q863" s="7">
        <f t="shared" si="202"/>
        <v>379030.81316006498</v>
      </c>
      <c r="R863" s="7">
        <f t="shared" si="202"/>
        <v>0</v>
      </c>
      <c r="S863" s="7" t="s">
        <v>18</v>
      </c>
      <c r="T863" s="7" t="s">
        <v>18</v>
      </c>
      <c r="U863" s="120" t="s">
        <v>18</v>
      </c>
    </row>
    <row r="864" spans="1:21" ht="13.5" thickBot="1" x14ac:dyDescent="0.25">
      <c r="A864" s="223" t="s">
        <v>292</v>
      </c>
      <c r="B864" s="68" t="s">
        <v>609</v>
      </c>
      <c r="C864" s="30" t="s">
        <v>40</v>
      </c>
      <c r="D864" s="31">
        <v>1981</v>
      </c>
      <c r="E864" s="31"/>
      <c r="F864" s="30">
        <v>29.18</v>
      </c>
      <c r="G864" s="30">
        <v>2</v>
      </c>
      <c r="H864" s="32">
        <v>821.3</v>
      </c>
      <c r="I864" s="32">
        <v>713</v>
      </c>
      <c r="J864" s="32">
        <v>497.5</v>
      </c>
      <c r="K864" s="357">
        <v>29</v>
      </c>
      <c r="L864" s="17" t="s">
        <v>83</v>
      </c>
      <c r="M864" s="32">
        <v>6915775</v>
      </c>
      <c r="N864" s="32">
        <v>0</v>
      </c>
      <c r="O864" s="32">
        <v>0</v>
      </c>
      <c r="P864" s="32">
        <v>3019123.98</v>
      </c>
      <c r="Q864" s="32">
        <v>576172.56683993503</v>
      </c>
      <c r="R864" s="32">
        <f>M864-P864-Q864</f>
        <v>3320478.4531600652</v>
      </c>
      <c r="S864" s="32">
        <f>M864/H864</f>
        <v>8420.5223426275425</v>
      </c>
      <c r="T864" s="32">
        <v>5521.79</v>
      </c>
      <c r="U864" s="272">
        <v>44196</v>
      </c>
    </row>
    <row r="865" spans="1:21" ht="13.5" thickBot="1" x14ac:dyDescent="0.25">
      <c r="A865" s="87"/>
      <c r="B865" s="33" t="s">
        <v>31</v>
      </c>
      <c r="C865" s="25" t="s">
        <v>18</v>
      </c>
      <c r="D865" s="25" t="s">
        <v>18</v>
      </c>
      <c r="E865" s="25" t="s">
        <v>18</v>
      </c>
      <c r="F865" s="25" t="s">
        <v>18</v>
      </c>
      <c r="G865" s="25" t="s">
        <v>18</v>
      </c>
      <c r="H865" s="7">
        <f>H864</f>
        <v>821.3</v>
      </c>
      <c r="I865" s="7">
        <f>I864</f>
        <v>713</v>
      </c>
      <c r="J865" s="7">
        <f>J864</f>
        <v>497.5</v>
      </c>
      <c r="K865" s="335">
        <f>K864</f>
        <v>29</v>
      </c>
      <c r="L865" s="16" t="s">
        <v>18</v>
      </c>
      <c r="M865" s="7">
        <f t="shared" ref="M865:R865" si="203">M864</f>
        <v>6915775</v>
      </c>
      <c r="N865" s="7">
        <f t="shared" si="203"/>
        <v>0</v>
      </c>
      <c r="O865" s="7">
        <f t="shared" si="203"/>
        <v>0</v>
      </c>
      <c r="P865" s="7">
        <f t="shared" si="203"/>
        <v>3019123.98</v>
      </c>
      <c r="Q865" s="7">
        <f t="shared" si="203"/>
        <v>576172.56683993503</v>
      </c>
      <c r="R865" s="7">
        <f t="shared" si="203"/>
        <v>3320478.4531600652</v>
      </c>
      <c r="S865" s="7" t="s">
        <v>18</v>
      </c>
      <c r="T865" s="7" t="s">
        <v>18</v>
      </c>
      <c r="U865" s="28" t="s">
        <v>18</v>
      </c>
    </row>
    <row r="866" spans="1:21" ht="13.5" thickBot="1" x14ac:dyDescent="0.25">
      <c r="A866" s="154" t="s">
        <v>76</v>
      </c>
      <c r="B866" s="27" t="s">
        <v>343</v>
      </c>
      <c r="C866" s="25" t="s">
        <v>18</v>
      </c>
      <c r="D866" s="25" t="s">
        <v>18</v>
      </c>
      <c r="E866" s="25" t="s">
        <v>18</v>
      </c>
      <c r="F866" s="25" t="s">
        <v>18</v>
      </c>
      <c r="G866" s="25" t="s">
        <v>18</v>
      </c>
      <c r="H866" s="7">
        <f>H867+H870+H877+H889</f>
        <v>7567.7199999999993</v>
      </c>
      <c r="I866" s="7">
        <f>I867+I870+I877+I889</f>
        <v>6462.8000000000011</v>
      </c>
      <c r="J866" s="7">
        <f>J867+J870+J877+J889</f>
        <v>2526.5300000000002</v>
      </c>
      <c r="K866" s="454">
        <f>K867+K870+K877+K889</f>
        <v>240</v>
      </c>
      <c r="L866" s="16" t="s">
        <v>18</v>
      </c>
      <c r="M866" s="7">
        <f>M867+M870+M877+M889+M894</f>
        <v>7246406</v>
      </c>
      <c r="N866" s="7">
        <f>N867+N870+N877+N889</f>
        <v>0</v>
      </c>
      <c r="O866" s="7">
        <f>O867+O870+O877+O889</f>
        <v>4916810.9404098261</v>
      </c>
      <c r="P866" s="7">
        <f>P867+P870+P877+P889</f>
        <v>312044</v>
      </c>
      <c r="Q866" s="7">
        <f>Q867+Q870+Q877+Q889</f>
        <v>2017551.0599999998</v>
      </c>
      <c r="R866" s="7">
        <v>0</v>
      </c>
      <c r="S866" s="7" t="s">
        <v>18</v>
      </c>
      <c r="T866" s="7" t="s">
        <v>18</v>
      </c>
      <c r="U866" s="28" t="s">
        <v>18</v>
      </c>
    </row>
    <row r="867" spans="1:21" ht="13.5" thickBot="1" x14ac:dyDescent="0.25">
      <c r="A867" s="155" t="s">
        <v>293</v>
      </c>
      <c r="B867" s="27" t="s">
        <v>463</v>
      </c>
      <c r="C867" s="25" t="s">
        <v>18</v>
      </c>
      <c r="D867" s="25" t="s">
        <v>18</v>
      </c>
      <c r="E867" s="25" t="s">
        <v>18</v>
      </c>
      <c r="F867" s="25" t="s">
        <v>18</v>
      </c>
      <c r="G867" s="25" t="s">
        <v>18</v>
      </c>
      <c r="H867" s="7">
        <f>H868</f>
        <v>842</v>
      </c>
      <c r="I867" s="7">
        <f>I868</f>
        <v>738.8</v>
      </c>
      <c r="J867" s="7">
        <f>J868</f>
        <v>620</v>
      </c>
      <c r="K867" s="335">
        <f>K869</f>
        <v>29</v>
      </c>
      <c r="L867" s="16" t="s">
        <v>18</v>
      </c>
      <c r="M867" s="7">
        <v>708258</v>
      </c>
      <c r="N867" s="7">
        <v>0</v>
      </c>
      <c r="O867" s="7">
        <v>270202.36</v>
      </c>
      <c r="P867" s="7">
        <v>312044</v>
      </c>
      <c r="Q867" s="7">
        <v>126011.64</v>
      </c>
      <c r="R867" s="7">
        <v>0</v>
      </c>
      <c r="S867" s="7" t="s">
        <v>18</v>
      </c>
      <c r="T867" s="7" t="s">
        <v>18</v>
      </c>
      <c r="U867" s="28" t="s">
        <v>18</v>
      </c>
    </row>
    <row r="868" spans="1:21" ht="13.5" thickBot="1" x14ac:dyDescent="0.25">
      <c r="A868" s="223" t="s">
        <v>294</v>
      </c>
      <c r="B868" s="302" t="s">
        <v>445</v>
      </c>
      <c r="C868" s="30" t="s">
        <v>40</v>
      </c>
      <c r="D868" s="31">
        <v>1990</v>
      </c>
      <c r="E868" s="31"/>
      <c r="F868" s="30" t="s">
        <v>130</v>
      </c>
      <c r="G868" s="30">
        <v>2</v>
      </c>
      <c r="H868" s="32">
        <v>842</v>
      </c>
      <c r="I868" s="32">
        <v>738.8</v>
      </c>
      <c r="J868" s="32">
        <v>620</v>
      </c>
      <c r="K868" s="357">
        <v>29</v>
      </c>
      <c r="L868" s="88" t="s">
        <v>896</v>
      </c>
      <c r="M868" s="32">
        <v>708258</v>
      </c>
      <c r="N868" s="32">
        <v>0</v>
      </c>
      <c r="O868" s="32">
        <v>270202.36</v>
      </c>
      <c r="P868" s="32">
        <v>312044</v>
      </c>
      <c r="Q868" s="32">
        <v>126011.64</v>
      </c>
      <c r="R868" s="32">
        <v>0</v>
      </c>
      <c r="S868" s="32">
        <f>M868/I868</f>
        <v>958.65998917162972</v>
      </c>
      <c r="T868" s="32">
        <v>802</v>
      </c>
      <c r="U868" s="272">
        <v>44196</v>
      </c>
    </row>
    <row r="869" spans="1:21" ht="13.5" thickBot="1" x14ac:dyDescent="0.25">
      <c r="A869" s="154"/>
      <c r="B869" s="33" t="s">
        <v>31</v>
      </c>
      <c r="C869" s="25" t="s">
        <v>18</v>
      </c>
      <c r="D869" s="25" t="s">
        <v>18</v>
      </c>
      <c r="E869" s="25" t="s">
        <v>18</v>
      </c>
      <c r="F869" s="25" t="s">
        <v>18</v>
      </c>
      <c r="G869" s="25" t="s">
        <v>18</v>
      </c>
      <c r="H869" s="7">
        <f>H868</f>
        <v>842</v>
      </c>
      <c r="I869" s="7">
        <f>I868</f>
        <v>738.8</v>
      </c>
      <c r="J869" s="7">
        <f>J868</f>
        <v>620</v>
      </c>
      <c r="K869" s="335">
        <f>K868</f>
        <v>29</v>
      </c>
      <c r="L869" s="16" t="s">
        <v>18</v>
      </c>
      <c r="M869" s="7">
        <v>708258</v>
      </c>
      <c r="N869" s="7">
        <v>0</v>
      </c>
      <c r="O869" s="7">
        <v>270202.36</v>
      </c>
      <c r="P869" s="7">
        <v>312044</v>
      </c>
      <c r="Q869" s="7">
        <v>126011.64</v>
      </c>
      <c r="R869" s="7">
        <v>0</v>
      </c>
      <c r="S869" s="7" t="s">
        <v>18</v>
      </c>
      <c r="T869" s="7" t="s">
        <v>18</v>
      </c>
      <c r="U869" s="28" t="s">
        <v>18</v>
      </c>
    </row>
    <row r="870" spans="1:21" ht="13.5" thickBot="1" x14ac:dyDescent="0.25">
      <c r="A870" s="155" t="s">
        <v>295</v>
      </c>
      <c r="B870" s="27" t="s">
        <v>186</v>
      </c>
      <c r="C870" s="25" t="s">
        <v>18</v>
      </c>
      <c r="D870" s="25" t="s">
        <v>18</v>
      </c>
      <c r="E870" s="25" t="s">
        <v>18</v>
      </c>
      <c r="F870" s="25" t="s">
        <v>18</v>
      </c>
      <c r="G870" s="25" t="s">
        <v>18</v>
      </c>
      <c r="H870" s="7">
        <f>H873+H876</f>
        <v>3769.62</v>
      </c>
      <c r="I870" s="7">
        <f t="shared" ref="I870:K870" si="204">I873+I876</f>
        <v>3046.2</v>
      </c>
      <c r="J870" s="7">
        <f t="shared" si="204"/>
        <v>0</v>
      </c>
      <c r="K870" s="335">
        <f t="shared" si="204"/>
        <v>96</v>
      </c>
      <c r="L870" s="16" t="s">
        <v>18</v>
      </c>
      <c r="M870" s="7">
        <f>M873+M876</f>
        <v>5754803</v>
      </c>
      <c r="N870" s="7">
        <f t="shared" ref="N870:R870" si="205">N873+N876</f>
        <v>0</v>
      </c>
      <c r="O870" s="7">
        <f t="shared" si="205"/>
        <v>4133787.48</v>
      </c>
      <c r="P870" s="7">
        <f t="shared" si="205"/>
        <v>0</v>
      </c>
      <c r="Q870" s="7">
        <f t="shared" si="205"/>
        <v>1621015.52</v>
      </c>
      <c r="R870" s="7">
        <f t="shared" si="205"/>
        <v>0</v>
      </c>
      <c r="S870" s="7" t="s">
        <v>18</v>
      </c>
      <c r="T870" s="7" t="s">
        <v>18</v>
      </c>
      <c r="U870" s="120" t="s">
        <v>18</v>
      </c>
    </row>
    <row r="871" spans="1:21" x14ac:dyDescent="0.2">
      <c r="A871" s="223" t="s">
        <v>296</v>
      </c>
      <c r="B871" s="815" t="s">
        <v>1111</v>
      </c>
      <c r="C871" s="56" t="s">
        <v>40</v>
      </c>
      <c r="D871" s="57">
        <v>1985</v>
      </c>
      <c r="E871" s="57"/>
      <c r="F871" s="56" t="s">
        <v>520</v>
      </c>
      <c r="G871" s="56">
        <v>4</v>
      </c>
      <c r="H871" s="51">
        <v>1426</v>
      </c>
      <c r="I871" s="51">
        <v>1398.4</v>
      </c>
      <c r="J871" s="816">
        <v>0</v>
      </c>
      <c r="K871" s="354">
        <v>42</v>
      </c>
      <c r="L871" s="2" t="s">
        <v>1036</v>
      </c>
      <c r="M871" s="51">
        <v>139976</v>
      </c>
      <c r="N871" s="51">
        <v>0</v>
      </c>
      <c r="O871" s="910">
        <v>100547.5</v>
      </c>
      <c r="P871" s="51">
        <v>0</v>
      </c>
      <c r="Q871" s="51">
        <v>39428.5</v>
      </c>
      <c r="R871" s="51">
        <v>0</v>
      </c>
      <c r="S871" s="50">
        <f t="shared" ref="S871:S872" si="206">M871/H871</f>
        <v>98.159887798036465</v>
      </c>
      <c r="T871" s="51">
        <v>98.16</v>
      </c>
      <c r="U871" s="192">
        <v>44196</v>
      </c>
    </row>
    <row r="872" spans="1:21" ht="13.5" thickBot="1" x14ac:dyDescent="0.25">
      <c r="A872" s="223" t="s">
        <v>296</v>
      </c>
      <c r="B872" s="817" t="s">
        <v>1111</v>
      </c>
      <c r="C872" s="182" t="s">
        <v>40</v>
      </c>
      <c r="D872" s="183">
        <v>1985</v>
      </c>
      <c r="E872" s="183">
        <v>1992</v>
      </c>
      <c r="F872" s="182" t="s">
        <v>520</v>
      </c>
      <c r="G872" s="182">
        <v>4</v>
      </c>
      <c r="H872" s="151">
        <v>1426</v>
      </c>
      <c r="I872" s="151">
        <v>1398.4</v>
      </c>
      <c r="J872" s="818">
        <v>0</v>
      </c>
      <c r="K872" s="352">
        <v>42</v>
      </c>
      <c r="L872" s="104" t="s">
        <v>56</v>
      </c>
      <c r="M872" s="151">
        <v>861661</v>
      </c>
      <c r="N872" s="151">
        <v>0</v>
      </c>
      <c r="O872" s="60">
        <v>618947.93999999994</v>
      </c>
      <c r="P872" s="151">
        <v>0</v>
      </c>
      <c r="Q872" s="151">
        <v>242713.06</v>
      </c>
      <c r="R872" s="151">
        <v>0</v>
      </c>
      <c r="S872" s="105">
        <f t="shared" si="206"/>
        <v>604.25035063113603</v>
      </c>
      <c r="T872" s="151">
        <v>604.25</v>
      </c>
      <c r="U872" s="184">
        <v>44196</v>
      </c>
    </row>
    <row r="873" spans="1:21" ht="13.5" thickBot="1" x14ac:dyDescent="0.25">
      <c r="A873" s="87"/>
      <c r="B873" s="131" t="s">
        <v>31</v>
      </c>
      <c r="C873" s="132" t="s">
        <v>18</v>
      </c>
      <c r="D873" s="132" t="s">
        <v>18</v>
      </c>
      <c r="E873" s="132" t="s">
        <v>18</v>
      </c>
      <c r="F873" s="132" t="s">
        <v>18</v>
      </c>
      <c r="G873" s="132" t="s">
        <v>18</v>
      </c>
      <c r="H873" s="133">
        <f>H872</f>
        <v>1426</v>
      </c>
      <c r="I873" s="133">
        <f t="shared" ref="I873" si="207">I872</f>
        <v>1398.4</v>
      </c>
      <c r="J873" s="820">
        <v>0</v>
      </c>
      <c r="K873" s="350">
        <f t="shared" ref="K873" si="208">K872</f>
        <v>42</v>
      </c>
      <c r="L873" s="134" t="s">
        <v>18</v>
      </c>
      <c r="M873" s="133">
        <f>SUM(M871:M872)</f>
        <v>1001637</v>
      </c>
      <c r="N873" s="133">
        <f t="shared" ref="N873:R873" si="209">SUM(N871:N872)</f>
        <v>0</v>
      </c>
      <c r="O873" s="133">
        <f t="shared" si="209"/>
        <v>719495.44</v>
      </c>
      <c r="P873" s="133">
        <f t="shared" si="209"/>
        <v>0</v>
      </c>
      <c r="Q873" s="133">
        <f t="shared" si="209"/>
        <v>282141.56</v>
      </c>
      <c r="R873" s="133">
        <f t="shared" si="209"/>
        <v>0</v>
      </c>
      <c r="S873" s="133" t="s">
        <v>18</v>
      </c>
      <c r="T873" s="133" t="s">
        <v>18</v>
      </c>
      <c r="U873" s="821" t="s">
        <v>18</v>
      </c>
    </row>
    <row r="874" spans="1:21" x14ac:dyDescent="0.2">
      <c r="A874" s="223" t="s">
        <v>297</v>
      </c>
      <c r="B874" s="137" t="s">
        <v>614</v>
      </c>
      <c r="C874" s="160" t="s">
        <v>40</v>
      </c>
      <c r="D874" s="161">
        <v>1986</v>
      </c>
      <c r="E874" s="161"/>
      <c r="F874" s="160" t="s">
        <v>520</v>
      </c>
      <c r="G874" s="160">
        <v>4</v>
      </c>
      <c r="H874" s="111">
        <v>2343.62</v>
      </c>
      <c r="I874" s="111">
        <v>1647.8</v>
      </c>
      <c r="J874" s="819">
        <v>0</v>
      </c>
      <c r="K874" s="351">
        <v>54</v>
      </c>
      <c r="L874" s="112" t="s">
        <v>1112</v>
      </c>
      <c r="M874" s="111">
        <v>302889</v>
      </c>
      <c r="N874" s="111">
        <v>0</v>
      </c>
      <c r="O874" s="40">
        <v>217571.09</v>
      </c>
      <c r="P874" s="111">
        <v>0</v>
      </c>
      <c r="Q874" s="111">
        <v>85317.91</v>
      </c>
      <c r="R874" s="111">
        <v>0</v>
      </c>
      <c r="S874" s="80">
        <f>M874/H874</f>
        <v>129.23980850137821</v>
      </c>
      <c r="T874" s="688">
        <v>129.24</v>
      </c>
      <c r="U874" s="866" t="s">
        <v>98</v>
      </c>
    </row>
    <row r="875" spans="1:21" ht="13.5" thickBot="1" x14ac:dyDescent="0.25">
      <c r="A875" s="822" t="s">
        <v>297</v>
      </c>
      <c r="B875" s="138" t="s">
        <v>614</v>
      </c>
      <c r="C875" s="182" t="s">
        <v>40</v>
      </c>
      <c r="D875" s="183">
        <v>1986</v>
      </c>
      <c r="E875" s="183"/>
      <c r="F875" s="182" t="s">
        <v>520</v>
      </c>
      <c r="G875" s="182">
        <v>4</v>
      </c>
      <c r="H875" s="151">
        <v>2343.62</v>
      </c>
      <c r="I875" s="151">
        <v>1647.8</v>
      </c>
      <c r="J875" s="818">
        <v>0</v>
      </c>
      <c r="K875" s="352">
        <v>54</v>
      </c>
      <c r="L875" s="104" t="s">
        <v>1027</v>
      </c>
      <c r="M875" s="151">
        <v>4450277</v>
      </c>
      <c r="N875" s="151">
        <v>0</v>
      </c>
      <c r="O875" s="60">
        <v>3196720.95</v>
      </c>
      <c r="P875" s="151">
        <v>0</v>
      </c>
      <c r="Q875" s="151">
        <v>1253556.05</v>
      </c>
      <c r="R875" s="151">
        <v>0</v>
      </c>
      <c r="S875" s="105">
        <f>M875/H875</f>
        <v>1898.8901784418977</v>
      </c>
      <c r="T875" s="151">
        <v>1898.89</v>
      </c>
      <c r="U875" s="867" t="s">
        <v>98</v>
      </c>
    </row>
    <row r="876" spans="1:21" ht="13.5" thickBot="1" x14ac:dyDescent="0.25">
      <c r="A876" s="87"/>
      <c r="B876" s="131" t="s">
        <v>31</v>
      </c>
      <c r="C876" s="132" t="s">
        <v>18</v>
      </c>
      <c r="D876" s="132" t="s">
        <v>18</v>
      </c>
      <c r="E876" s="132" t="s">
        <v>18</v>
      </c>
      <c r="F876" s="132" t="s">
        <v>18</v>
      </c>
      <c r="G876" s="132" t="s">
        <v>18</v>
      </c>
      <c r="H876" s="133">
        <f>H874</f>
        <v>2343.62</v>
      </c>
      <c r="I876" s="133">
        <f>I874</f>
        <v>1647.8</v>
      </c>
      <c r="J876" s="820">
        <v>0</v>
      </c>
      <c r="K876" s="350">
        <f>K874</f>
        <v>54</v>
      </c>
      <c r="L876" s="134" t="s">
        <v>18</v>
      </c>
      <c r="M876" s="133">
        <f>M874+M875</f>
        <v>4753166</v>
      </c>
      <c r="N876" s="133">
        <f t="shared" ref="N876:Q876" si="210">N874+N875</f>
        <v>0</v>
      </c>
      <c r="O876" s="133">
        <f t="shared" si="210"/>
        <v>3414292.04</v>
      </c>
      <c r="P876" s="133">
        <f t="shared" si="210"/>
        <v>0</v>
      </c>
      <c r="Q876" s="133">
        <f t="shared" si="210"/>
        <v>1338873.96</v>
      </c>
      <c r="R876" s="133">
        <v>0</v>
      </c>
      <c r="S876" s="133" t="s">
        <v>18</v>
      </c>
      <c r="T876" s="133" t="s">
        <v>18</v>
      </c>
      <c r="U876" s="821" t="s">
        <v>18</v>
      </c>
    </row>
    <row r="877" spans="1:21" ht="26.25" thickBot="1" x14ac:dyDescent="0.25">
      <c r="A877" s="154" t="s">
        <v>303</v>
      </c>
      <c r="B877" s="24" t="s">
        <v>523</v>
      </c>
      <c r="C877" s="15" t="s">
        <v>18</v>
      </c>
      <c r="D877" s="15" t="s">
        <v>18</v>
      </c>
      <c r="E877" s="15" t="s">
        <v>18</v>
      </c>
      <c r="F877" s="15" t="s">
        <v>18</v>
      </c>
      <c r="G877" s="15" t="s">
        <v>18</v>
      </c>
      <c r="H877" s="7">
        <f>SUM(H879,H884,H888,H881)</f>
        <v>2230.8999999999996</v>
      </c>
      <c r="I877" s="7">
        <f t="shared" ref="I877:J877" si="211">SUM(I879,I884,I888,I881)</f>
        <v>2024.7000000000003</v>
      </c>
      <c r="J877" s="7">
        <f t="shared" si="211"/>
        <v>1464.3</v>
      </c>
      <c r="K877" s="335">
        <f>SUM(K879,K884,K888,K881)</f>
        <v>83</v>
      </c>
      <c r="L877" s="15" t="s">
        <v>18</v>
      </c>
      <c r="M877" s="7">
        <v>421224</v>
      </c>
      <c r="N877" s="7">
        <v>0</v>
      </c>
      <c r="O877" s="7">
        <v>314652.54040982691</v>
      </c>
      <c r="P877" s="7">
        <v>0</v>
      </c>
      <c r="Q877" s="7">
        <v>106571.45999999999</v>
      </c>
      <c r="R877" s="7">
        <v>0</v>
      </c>
      <c r="S877" s="35" t="s">
        <v>18</v>
      </c>
      <c r="T877" s="35" t="s">
        <v>18</v>
      </c>
      <c r="U877" s="122" t="s">
        <v>18</v>
      </c>
    </row>
    <row r="878" spans="1:21" ht="13.5" thickBot="1" x14ac:dyDescent="0.25">
      <c r="A878" s="223" t="s">
        <v>304</v>
      </c>
      <c r="B878" s="68" t="s">
        <v>615</v>
      </c>
      <c r="C878" s="30" t="s">
        <v>40</v>
      </c>
      <c r="D878" s="31">
        <v>1967</v>
      </c>
      <c r="E878" s="31"/>
      <c r="F878" s="30" t="s">
        <v>130</v>
      </c>
      <c r="G878" s="30">
        <v>2</v>
      </c>
      <c r="H878" s="32">
        <v>339.3</v>
      </c>
      <c r="I878" s="32">
        <v>312.5</v>
      </c>
      <c r="J878" s="85">
        <v>233.84</v>
      </c>
      <c r="K878" s="357">
        <v>12</v>
      </c>
      <c r="L878" s="17" t="s">
        <v>111</v>
      </c>
      <c r="M878" s="32">
        <v>48296</v>
      </c>
      <c r="N878" s="32">
        <v>0</v>
      </c>
      <c r="O878" s="32">
        <v>36076.908068167264</v>
      </c>
      <c r="P878" s="32">
        <v>0</v>
      </c>
      <c r="Q878" s="32">
        <v>12219.09</v>
      </c>
      <c r="R878" s="32">
        <v>0</v>
      </c>
      <c r="S878" s="32">
        <f>M878/H878</f>
        <v>142.34011199528442</v>
      </c>
      <c r="T878" s="32">
        <v>142.34</v>
      </c>
      <c r="U878" s="272">
        <v>44196</v>
      </c>
    </row>
    <row r="879" spans="1:21" ht="13.5" thickBot="1" x14ac:dyDescent="0.25">
      <c r="A879" s="87"/>
      <c r="B879" s="33" t="s">
        <v>31</v>
      </c>
      <c r="C879" s="25" t="s">
        <v>18</v>
      </c>
      <c r="D879" s="34" t="s">
        <v>18</v>
      </c>
      <c r="E879" s="34" t="s">
        <v>18</v>
      </c>
      <c r="F879" s="25" t="s">
        <v>18</v>
      </c>
      <c r="G879" s="25" t="s">
        <v>18</v>
      </c>
      <c r="H879" s="7">
        <f>H878</f>
        <v>339.3</v>
      </c>
      <c r="I879" s="7">
        <f>I878</f>
        <v>312.5</v>
      </c>
      <c r="J879" s="82">
        <f>J878</f>
        <v>233.84</v>
      </c>
      <c r="K879" s="335">
        <f>K878</f>
        <v>12</v>
      </c>
      <c r="L879" s="123" t="s">
        <v>18</v>
      </c>
      <c r="M879" s="7">
        <v>48296</v>
      </c>
      <c r="N879" s="7">
        <v>0</v>
      </c>
      <c r="O879" s="7">
        <v>36076.908068167264</v>
      </c>
      <c r="P879" s="7">
        <v>0</v>
      </c>
      <c r="Q879" s="7">
        <v>12219.09</v>
      </c>
      <c r="R879" s="7">
        <v>0</v>
      </c>
      <c r="S879" s="7" t="s">
        <v>18</v>
      </c>
      <c r="T879" s="7" t="s">
        <v>18</v>
      </c>
      <c r="U879" s="36" t="s">
        <v>18</v>
      </c>
    </row>
    <row r="880" spans="1:21" ht="26.25" thickBot="1" x14ac:dyDescent="0.25">
      <c r="A880" s="223" t="s">
        <v>305</v>
      </c>
      <c r="B880" s="68" t="s">
        <v>132</v>
      </c>
      <c r="C880" s="30" t="s">
        <v>40</v>
      </c>
      <c r="D880" s="31">
        <v>1974</v>
      </c>
      <c r="E880" s="31"/>
      <c r="F880" s="30" t="s">
        <v>130</v>
      </c>
      <c r="G880" s="30">
        <v>2</v>
      </c>
      <c r="H880" s="32">
        <v>525.70000000000005</v>
      </c>
      <c r="I880" s="32">
        <v>484.4</v>
      </c>
      <c r="J880" s="85">
        <v>331.79</v>
      </c>
      <c r="K880" s="357">
        <v>22</v>
      </c>
      <c r="L880" s="17" t="s">
        <v>96</v>
      </c>
      <c r="M880" s="32">
        <v>49889</v>
      </c>
      <c r="N880" s="32">
        <v>0</v>
      </c>
      <c r="O880" s="32">
        <v>37266.872341659691</v>
      </c>
      <c r="P880" s="32">
        <v>0</v>
      </c>
      <c r="Q880" s="32">
        <v>12622.13</v>
      </c>
      <c r="R880" s="32">
        <v>0</v>
      </c>
      <c r="S880" s="32">
        <f>M880/H880</f>
        <v>94.900133155792275</v>
      </c>
      <c r="T880" s="32">
        <v>94.9</v>
      </c>
      <c r="U880" s="272">
        <v>44196</v>
      </c>
    </row>
    <row r="881" spans="1:21" ht="13.5" thickBot="1" x14ac:dyDescent="0.25">
      <c r="A881" s="87"/>
      <c r="B881" s="33" t="s">
        <v>31</v>
      </c>
      <c r="C881" s="25" t="s">
        <v>18</v>
      </c>
      <c r="D881" s="34" t="s">
        <v>18</v>
      </c>
      <c r="E881" s="34" t="s">
        <v>18</v>
      </c>
      <c r="F881" s="25" t="s">
        <v>18</v>
      </c>
      <c r="G881" s="25" t="s">
        <v>18</v>
      </c>
      <c r="H881" s="7">
        <f>H880</f>
        <v>525.70000000000005</v>
      </c>
      <c r="I881" s="7">
        <f>I880</f>
        <v>484.4</v>
      </c>
      <c r="J881" s="82">
        <f>J880</f>
        <v>331.79</v>
      </c>
      <c r="K881" s="335">
        <f>K880</f>
        <v>22</v>
      </c>
      <c r="L881" s="123" t="s">
        <v>18</v>
      </c>
      <c r="M881" s="7">
        <v>49889</v>
      </c>
      <c r="N881" s="7">
        <v>0</v>
      </c>
      <c r="O881" s="7">
        <v>37266.872341659691</v>
      </c>
      <c r="P881" s="7">
        <v>0</v>
      </c>
      <c r="Q881" s="7">
        <v>12622.13</v>
      </c>
      <c r="R881" s="7">
        <v>0</v>
      </c>
      <c r="S881" s="7" t="s">
        <v>18</v>
      </c>
      <c r="T881" s="7" t="s">
        <v>18</v>
      </c>
      <c r="U881" s="36" t="s">
        <v>18</v>
      </c>
    </row>
    <row r="882" spans="1:21" ht="25.5" x14ac:dyDescent="0.2">
      <c r="A882" s="220" t="s">
        <v>306</v>
      </c>
      <c r="B882" s="37" t="s">
        <v>133</v>
      </c>
      <c r="C882" s="38" t="s">
        <v>40</v>
      </c>
      <c r="D882" s="38">
        <v>1967</v>
      </c>
      <c r="E882" s="38"/>
      <c r="F882" s="38" t="s">
        <v>130</v>
      </c>
      <c r="G882" s="38">
        <v>2</v>
      </c>
      <c r="H882" s="40">
        <v>520.5</v>
      </c>
      <c r="I882" s="40">
        <v>481.1</v>
      </c>
      <c r="J882" s="72">
        <v>330.62</v>
      </c>
      <c r="K882" s="353">
        <v>23</v>
      </c>
      <c r="L882" s="8" t="s">
        <v>96</v>
      </c>
      <c r="M882" s="40">
        <v>49395</v>
      </c>
      <c r="N882" s="40">
        <v>0</v>
      </c>
      <c r="O882" s="40">
        <v>36897.86</v>
      </c>
      <c r="P882" s="40">
        <v>0</v>
      </c>
      <c r="Q882" s="40">
        <v>12497.14</v>
      </c>
      <c r="R882" s="40">
        <v>0</v>
      </c>
      <c r="S882" s="40">
        <f>M882/H882</f>
        <v>94.899135446685875</v>
      </c>
      <c r="T882" s="40">
        <v>94.9</v>
      </c>
      <c r="U882" s="186">
        <v>44196</v>
      </c>
    </row>
    <row r="883" spans="1:21" ht="13.5" thickBot="1" x14ac:dyDescent="0.25">
      <c r="A883" s="226" t="str">
        <f>A882</f>
        <v>12.3.3</v>
      </c>
      <c r="B883" s="58" t="s">
        <v>133</v>
      </c>
      <c r="C883" s="59" t="s">
        <v>40</v>
      </c>
      <c r="D883" s="75">
        <v>1967</v>
      </c>
      <c r="E883" s="75"/>
      <c r="F883" s="59" t="s">
        <v>130</v>
      </c>
      <c r="G883" s="59">
        <v>2</v>
      </c>
      <c r="H883" s="60">
        <v>520.5</v>
      </c>
      <c r="I883" s="60">
        <v>481.1</v>
      </c>
      <c r="J883" s="77">
        <v>330.62</v>
      </c>
      <c r="K883" s="358">
        <v>23</v>
      </c>
      <c r="L883" s="63" t="s">
        <v>111</v>
      </c>
      <c r="M883" s="60">
        <v>74088</v>
      </c>
      <c r="N883" s="60">
        <v>0</v>
      </c>
      <c r="O883" s="60">
        <v>55343.42</v>
      </c>
      <c r="P883" s="60">
        <v>0</v>
      </c>
      <c r="Q883" s="60">
        <v>18744.580000000002</v>
      </c>
      <c r="R883" s="60">
        <v>0</v>
      </c>
      <c r="S883" s="60">
        <f>M883/H883</f>
        <v>142.34005763688762</v>
      </c>
      <c r="T883" s="60">
        <v>142.34</v>
      </c>
      <c r="U883" s="276">
        <v>44196</v>
      </c>
    </row>
    <row r="884" spans="1:21" ht="13.5" thickBot="1" x14ac:dyDescent="0.25">
      <c r="A884" s="87"/>
      <c r="B884" s="33" t="s">
        <v>31</v>
      </c>
      <c r="C884" s="25" t="s">
        <v>18</v>
      </c>
      <c r="D884" s="34" t="s">
        <v>18</v>
      </c>
      <c r="E884" s="34" t="s">
        <v>18</v>
      </c>
      <c r="F884" s="25" t="s">
        <v>18</v>
      </c>
      <c r="G884" s="25" t="s">
        <v>18</v>
      </c>
      <c r="H884" s="7">
        <f>H883</f>
        <v>520.5</v>
      </c>
      <c r="I884" s="7">
        <f>I883</f>
        <v>481.1</v>
      </c>
      <c r="J884" s="82">
        <f>J883</f>
        <v>330.62</v>
      </c>
      <c r="K884" s="335">
        <f>K883</f>
        <v>23</v>
      </c>
      <c r="L884" s="16" t="s">
        <v>18</v>
      </c>
      <c r="M884" s="7">
        <v>123483</v>
      </c>
      <c r="N884" s="7">
        <v>0</v>
      </c>
      <c r="O884" s="7">
        <v>92241.279999999999</v>
      </c>
      <c r="P884" s="7">
        <v>0</v>
      </c>
      <c r="Q884" s="7">
        <v>31241.72</v>
      </c>
      <c r="R884" s="7">
        <v>0</v>
      </c>
      <c r="S884" s="7" t="s">
        <v>18</v>
      </c>
      <c r="T884" s="7" t="s">
        <v>18</v>
      </c>
      <c r="U884" s="36" t="s">
        <v>18</v>
      </c>
    </row>
    <row r="885" spans="1:21" x14ac:dyDescent="0.2">
      <c r="A885" s="220" t="s">
        <v>307</v>
      </c>
      <c r="B885" s="66" t="s">
        <v>134</v>
      </c>
      <c r="C885" s="38" t="s">
        <v>40</v>
      </c>
      <c r="D885" s="39">
        <v>1979</v>
      </c>
      <c r="E885" s="39"/>
      <c r="F885" s="38" t="s">
        <v>130</v>
      </c>
      <c r="G885" s="38">
        <v>2</v>
      </c>
      <c r="H885" s="40">
        <v>845.4</v>
      </c>
      <c r="I885" s="40">
        <v>746.7</v>
      </c>
      <c r="J885" s="72">
        <v>568.04999999999995</v>
      </c>
      <c r="K885" s="353">
        <v>26</v>
      </c>
      <c r="L885" s="12" t="s">
        <v>94</v>
      </c>
      <c r="M885" s="40">
        <v>60167</v>
      </c>
      <c r="N885" s="40">
        <v>0</v>
      </c>
      <c r="O885" s="40">
        <v>44944.49</v>
      </c>
      <c r="P885" s="40">
        <v>0</v>
      </c>
      <c r="Q885" s="40">
        <v>15222.51</v>
      </c>
      <c r="R885" s="40">
        <v>0</v>
      </c>
      <c r="S885" s="40">
        <f>M885/H885</f>
        <v>71.169860421102442</v>
      </c>
      <c r="T885" s="40">
        <v>71.17</v>
      </c>
      <c r="U885" s="186">
        <v>44196</v>
      </c>
    </row>
    <row r="886" spans="1:21" x14ac:dyDescent="0.2">
      <c r="A886" s="905" t="str">
        <f>$A$885</f>
        <v>12.3.4</v>
      </c>
      <c r="B886" s="45" t="s">
        <v>134</v>
      </c>
      <c r="C886" s="22" t="s">
        <v>40</v>
      </c>
      <c r="D886" s="907">
        <v>1979</v>
      </c>
      <c r="E886" s="907"/>
      <c r="F886" s="22" t="s">
        <v>130</v>
      </c>
      <c r="G886" s="22">
        <v>2</v>
      </c>
      <c r="H886" s="910">
        <v>845.4</v>
      </c>
      <c r="I886" s="910">
        <v>746.7</v>
      </c>
      <c r="J886" s="47">
        <v>568.04999999999995</v>
      </c>
      <c r="K886" s="333">
        <v>26</v>
      </c>
      <c r="L886" s="5" t="s">
        <v>37</v>
      </c>
      <c r="M886" s="910">
        <v>60167</v>
      </c>
      <c r="N886" s="910">
        <v>0</v>
      </c>
      <c r="O886" s="910">
        <v>44944.49</v>
      </c>
      <c r="P886" s="910">
        <v>0</v>
      </c>
      <c r="Q886" s="910">
        <v>15222.51</v>
      </c>
      <c r="R886" s="910">
        <v>0</v>
      </c>
      <c r="S886" s="910">
        <f>M886/H886</f>
        <v>71.169860421102442</v>
      </c>
      <c r="T886" s="910">
        <v>71.17</v>
      </c>
      <c r="U886" s="236">
        <v>44196</v>
      </c>
    </row>
    <row r="887" spans="1:21" ht="13.5" thickBot="1" x14ac:dyDescent="0.25">
      <c r="A887" s="226" t="str">
        <f>$A$885</f>
        <v>12.3.4</v>
      </c>
      <c r="B887" s="74" t="s">
        <v>134</v>
      </c>
      <c r="C887" s="59" t="s">
        <v>40</v>
      </c>
      <c r="D887" s="75">
        <v>1979</v>
      </c>
      <c r="E887" s="75"/>
      <c r="F887" s="59" t="s">
        <v>130</v>
      </c>
      <c r="G887" s="59">
        <v>2</v>
      </c>
      <c r="H887" s="60">
        <v>845.4</v>
      </c>
      <c r="I887" s="60">
        <v>746.7</v>
      </c>
      <c r="J887" s="77">
        <v>568.04999999999995</v>
      </c>
      <c r="K887" s="358">
        <v>26</v>
      </c>
      <c r="L887" s="63" t="s">
        <v>87</v>
      </c>
      <c r="M887" s="60">
        <v>79222</v>
      </c>
      <c r="N887" s="60">
        <v>0</v>
      </c>
      <c r="O887" s="60">
        <v>59178.5</v>
      </c>
      <c r="P887" s="60">
        <v>0</v>
      </c>
      <c r="Q887" s="60">
        <v>20043.5</v>
      </c>
      <c r="R887" s="60">
        <v>0</v>
      </c>
      <c r="S887" s="60">
        <f>M887/H887</f>
        <v>93.709486633546248</v>
      </c>
      <c r="T887" s="60">
        <v>93.71</v>
      </c>
      <c r="U887" s="276">
        <v>44196</v>
      </c>
    </row>
    <row r="888" spans="1:21" ht="13.5" thickBot="1" x14ac:dyDescent="0.25">
      <c r="A888" s="154"/>
      <c r="B888" s="33" t="s">
        <v>31</v>
      </c>
      <c r="C888" s="25" t="s">
        <v>18</v>
      </c>
      <c r="D888" s="34" t="s">
        <v>18</v>
      </c>
      <c r="E888" s="34" t="s">
        <v>18</v>
      </c>
      <c r="F888" s="25" t="s">
        <v>18</v>
      </c>
      <c r="G888" s="25" t="s">
        <v>18</v>
      </c>
      <c r="H888" s="7">
        <f>H887</f>
        <v>845.4</v>
      </c>
      <c r="I888" s="7">
        <f>I887</f>
        <v>746.7</v>
      </c>
      <c r="J888" s="82">
        <f>J887</f>
        <v>568.04999999999995</v>
      </c>
      <c r="K888" s="335">
        <f>K887</f>
        <v>26</v>
      </c>
      <c r="L888" s="16" t="s">
        <v>18</v>
      </c>
      <c r="M888" s="7">
        <v>199556</v>
      </c>
      <c r="N888" s="7">
        <v>0</v>
      </c>
      <c r="O888" s="7">
        <v>149067.47999999998</v>
      </c>
      <c r="P888" s="7">
        <v>0</v>
      </c>
      <c r="Q888" s="7">
        <v>50488.520000000004</v>
      </c>
      <c r="R888" s="7">
        <v>0</v>
      </c>
      <c r="S888" s="7" t="s">
        <v>18</v>
      </c>
      <c r="T888" s="7" t="s">
        <v>18</v>
      </c>
      <c r="U888" s="36" t="s">
        <v>18</v>
      </c>
    </row>
    <row r="889" spans="1:21" ht="13.5" thickBot="1" x14ac:dyDescent="0.25">
      <c r="A889" s="152" t="s">
        <v>633</v>
      </c>
      <c r="B889" s="327" t="s">
        <v>635</v>
      </c>
      <c r="C889" s="25" t="s">
        <v>18</v>
      </c>
      <c r="D889" s="25" t="s">
        <v>18</v>
      </c>
      <c r="E889" s="25" t="s">
        <v>18</v>
      </c>
      <c r="F889" s="25" t="s">
        <v>18</v>
      </c>
      <c r="G889" s="25" t="s">
        <v>18</v>
      </c>
      <c r="H889" s="7">
        <f>H893</f>
        <v>725.2</v>
      </c>
      <c r="I889" s="7">
        <f t="shared" ref="I889:K889" si="212">I893</f>
        <v>653.1</v>
      </c>
      <c r="J889" s="7">
        <f t="shared" si="212"/>
        <v>442.23</v>
      </c>
      <c r="K889" s="454">
        <f t="shared" si="212"/>
        <v>32</v>
      </c>
      <c r="L889" s="16" t="s">
        <v>18</v>
      </c>
      <c r="M889" s="7">
        <f>M893</f>
        <v>362121</v>
      </c>
      <c r="N889" s="7">
        <f t="shared" ref="N889:R889" si="213">N893</f>
        <v>0</v>
      </c>
      <c r="O889" s="7">
        <f t="shared" si="213"/>
        <v>198168.56</v>
      </c>
      <c r="P889" s="7">
        <f t="shared" si="213"/>
        <v>0</v>
      </c>
      <c r="Q889" s="7">
        <f t="shared" si="213"/>
        <v>163952.44</v>
      </c>
      <c r="R889" s="7">
        <f t="shared" si="213"/>
        <v>0</v>
      </c>
      <c r="S889" s="7" t="s">
        <v>18</v>
      </c>
      <c r="T889" s="7" t="s">
        <v>18</v>
      </c>
      <c r="U889" s="28" t="s">
        <v>18</v>
      </c>
    </row>
    <row r="890" spans="1:21" ht="25.5" x14ac:dyDescent="0.2">
      <c r="A890" s="905" t="s">
        <v>1110</v>
      </c>
      <c r="B890" s="45" t="s">
        <v>1108</v>
      </c>
      <c r="C890" s="22" t="s">
        <v>40</v>
      </c>
      <c r="D890" s="907">
        <v>1999</v>
      </c>
      <c r="E890" s="907"/>
      <c r="F890" s="46" t="s">
        <v>1109</v>
      </c>
      <c r="G890" s="22">
        <v>2</v>
      </c>
      <c r="H890" s="910">
        <v>725.2</v>
      </c>
      <c r="I890" s="910">
        <v>653.1</v>
      </c>
      <c r="J890" s="462">
        <v>442.23</v>
      </c>
      <c r="K890" s="333">
        <v>32</v>
      </c>
      <c r="L890" s="17" t="s">
        <v>96</v>
      </c>
      <c r="M890" s="40">
        <v>92267</v>
      </c>
      <c r="N890" s="910">
        <v>0</v>
      </c>
      <c r="O890" s="910">
        <v>50492.57</v>
      </c>
      <c r="P890" s="910">
        <v>0</v>
      </c>
      <c r="Q890" s="910">
        <v>41774.43</v>
      </c>
      <c r="R890" s="910">
        <v>0</v>
      </c>
      <c r="S890" s="910">
        <f>M890/H890</f>
        <v>127.22972972972973</v>
      </c>
      <c r="T890" s="910">
        <v>127.23</v>
      </c>
      <c r="U890" s="236">
        <v>44196</v>
      </c>
    </row>
    <row r="891" spans="1:21" x14ac:dyDescent="0.2">
      <c r="A891" s="905" t="s">
        <v>1110</v>
      </c>
      <c r="B891" s="45" t="s">
        <v>1108</v>
      </c>
      <c r="C891" s="22" t="s">
        <v>40</v>
      </c>
      <c r="D891" s="907">
        <v>1999</v>
      </c>
      <c r="E891" s="907"/>
      <c r="F891" s="46" t="s">
        <v>1109</v>
      </c>
      <c r="G891" s="22">
        <v>2</v>
      </c>
      <c r="H891" s="910">
        <v>725.2</v>
      </c>
      <c r="I891" s="910">
        <v>653.1</v>
      </c>
      <c r="J891" s="462">
        <v>442.23</v>
      </c>
      <c r="K891" s="333">
        <v>32</v>
      </c>
      <c r="L891" s="10" t="s">
        <v>93</v>
      </c>
      <c r="M891" s="40">
        <v>131457</v>
      </c>
      <c r="N891" s="910">
        <v>0</v>
      </c>
      <c r="O891" s="910">
        <v>71939.06</v>
      </c>
      <c r="P891" s="910">
        <v>0</v>
      </c>
      <c r="Q891" s="910">
        <v>59517.94</v>
      </c>
      <c r="R891" s="910">
        <v>0</v>
      </c>
      <c r="S891" s="910">
        <f t="shared" ref="S891:S892" si="214">M891/H891</f>
        <v>181.26999448428018</v>
      </c>
      <c r="T891" s="910">
        <v>181.27</v>
      </c>
      <c r="U891" s="236">
        <v>44196</v>
      </c>
    </row>
    <row r="892" spans="1:21" x14ac:dyDescent="0.2">
      <c r="A892" s="905" t="s">
        <v>1110</v>
      </c>
      <c r="B892" s="45" t="s">
        <v>1108</v>
      </c>
      <c r="C892" s="22" t="s">
        <v>40</v>
      </c>
      <c r="D892" s="907">
        <v>1999</v>
      </c>
      <c r="E892" s="907"/>
      <c r="F892" s="46" t="s">
        <v>1109</v>
      </c>
      <c r="G892" s="22">
        <v>2</v>
      </c>
      <c r="H892" s="910">
        <v>725.2</v>
      </c>
      <c r="I892" s="910">
        <v>653.1</v>
      </c>
      <c r="J892" s="462">
        <v>442.23</v>
      </c>
      <c r="K892" s="333">
        <v>32</v>
      </c>
      <c r="L892" s="10" t="s">
        <v>111</v>
      </c>
      <c r="M892" s="40">
        <v>138397</v>
      </c>
      <c r="N892" s="910">
        <v>0</v>
      </c>
      <c r="O892" s="910">
        <v>75736.929999999993</v>
      </c>
      <c r="P892" s="910">
        <v>0</v>
      </c>
      <c r="Q892" s="910">
        <v>62660.07</v>
      </c>
      <c r="R892" s="910">
        <v>0</v>
      </c>
      <c r="S892" s="910">
        <f t="shared" si="214"/>
        <v>190.83976833976834</v>
      </c>
      <c r="T892" s="910">
        <v>190.84</v>
      </c>
      <c r="U892" s="236">
        <v>44196</v>
      </c>
    </row>
    <row r="893" spans="1:21" ht="13.5" thickBot="1" x14ac:dyDescent="0.25">
      <c r="A893" s="223"/>
      <c r="B893" s="41" t="s">
        <v>31</v>
      </c>
      <c r="C893" s="19" t="s">
        <v>18</v>
      </c>
      <c r="D893" s="19" t="s">
        <v>18</v>
      </c>
      <c r="E893" s="19" t="s">
        <v>18</v>
      </c>
      <c r="F893" s="19" t="s">
        <v>18</v>
      </c>
      <c r="G893" s="19" t="s">
        <v>18</v>
      </c>
      <c r="H893" s="13">
        <f>H890</f>
        <v>725.2</v>
      </c>
      <c r="I893" s="13">
        <f>I890</f>
        <v>653.1</v>
      </c>
      <c r="J893" s="13">
        <f>J890</f>
        <v>442.23</v>
      </c>
      <c r="K893" s="345">
        <f>K890</f>
        <v>32</v>
      </c>
      <c r="L893" s="4" t="s">
        <v>18</v>
      </c>
      <c r="M893" s="6">
        <f>M890+M891+M892</f>
        <v>362121</v>
      </c>
      <c r="N893" s="6">
        <f t="shared" ref="N893:R893" si="215">N890+N891+N892</f>
        <v>0</v>
      </c>
      <c r="O893" s="6">
        <f t="shared" si="215"/>
        <v>198168.56</v>
      </c>
      <c r="P893" s="6">
        <f t="shared" si="215"/>
        <v>0</v>
      </c>
      <c r="Q893" s="6">
        <f t="shared" si="215"/>
        <v>163952.44</v>
      </c>
      <c r="R893" s="6">
        <f t="shared" si="215"/>
        <v>0</v>
      </c>
      <c r="S893" s="13" t="s">
        <v>18</v>
      </c>
      <c r="T893" s="13" t="s">
        <v>18</v>
      </c>
      <c r="U893" s="414" t="s">
        <v>18</v>
      </c>
    </row>
    <row r="894" spans="1:21" ht="13.5" thickBot="1" x14ac:dyDescent="0.25">
      <c r="A894" s="328" t="s">
        <v>634</v>
      </c>
      <c r="B894" s="329" t="s">
        <v>636</v>
      </c>
      <c r="C894" s="165" t="s">
        <v>18</v>
      </c>
      <c r="D894" s="165" t="s">
        <v>18</v>
      </c>
      <c r="E894" s="165" t="s">
        <v>18</v>
      </c>
      <c r="F894" s="165" t="s">
        <v>18</v>
      </c>
      <c r="G894" s="165" t="s">
        <v>18</v>
      </c>
      <c r="H894" s="166">
        <v>0</v>
      </c>
      <c r="I894" s="166">
        <v>0</v>
      </c>
      <c r="J894" s="166">
        <v>0</v>
      </c>
      <c r="K894" s="336">
        <v>0</v>
      </c>
      <c r="L894" s="167" t="s">
        <v>18</v>
      </c>
      <c r="M894" s="166">
        <v>0</v>
      </c>
      <c r="N894" s="166">
        <v>0</v>
      </c>
      <c r="O894" s="166">
        <v>0</v>
      </c>
      <c r="P894" s="166">
        <v>0</v>
      </c>
      <c r="Q894" s="166">
        <v>0</v>
      </c>
      <c r="R894" s="166">
        <v>0</v>
      </c>
      <c r="S894" s="166" t="s">
        <v>18</v>
      </c>
      <c r="T894" s="166" t="s">
        <v>18</v>
      </c>
      <c r="U894" s="168" t="s">
        <v>18</v>
      </c>
    </row>
    <row r="895" spans="1:21" ht="26.25" thickBot="1" x14ac:dyDescent="0.25">
      <c r="A895" s="152">
        <v>13</v>
      </c>
      <c r="B895" s="124" t="s">
        <v>524</v>
      </c>
      <c r="C895" s="25" t="s">
        <v>18</v>
      </c>
      <c r="D895" s="34" t="s">
        <v>18</v>
      </c>
      <c r="E895" s="34" t="s">
        <v>18</v>
      </c>
      <c r="F895" s="25" t="s">
        <v>18</v>
      </c>
      <c r="G895" s="25" t="s">
        <v>18</v>
      </c>
      <c r="H895" s="82">
        <f>H896+H899+H904+H913+H914+H928</f>
        <v>21447.399999999998</v>
      </c>
      <c r="I895" s="82">
        <f>I896+I899+I904+I913+I914+I928</f>
        <v>18279.98</v>
      </c>
      <c r="J895" s="82">
        <f>J896+J899+J904+J913+J914+J928</f>
        <v>7614.6</v>
      </c>
      <c r="K895" s="359">
        <f>K896+K899+K904+K913+K914+K928</f>
        <v>696</v>
      </c>
      <c r="L895" s="16" t="s">
        <v>18</v>
      </c>
      <c r="M895" s="7">
        <f>M896+M904+M913+M914+M928+M899</f>
        <v>12749098</v>
      </c>
      <c r="N895" s="82">
        <f t="shared" ref="N895:Q895" si="216">N896+N904+N913+N914+N928+N899</f>
        <v>0</v>
      </c>
      <c r="O895" s="82">
        <f t="shared" si="216"/>
        <v>6622263.25</v>
      </c>
      <c r="P895" s="82">
        <f t="shared" si="216"/>
        <v>0</v>
      </c>
      <c r="Q895" s="82">
        <f t="shared" si="216"/>
        <v>6126834.75</v>
      </c>
      <c r="R895" s="82">
        <v>0</v>
      </c>
      <c r="S895" s="7" t="s">
        <v>18</v>
      </c>
      <c r="T895" s="7" t="s">
        <v>18</v>
      </c>
      <c r="U895" s="28" t="s">
        <v>18</v>
      </c>
    </row>
    <row r="896" spans="1:21" ht="13.5" thickBot="1" x14ac:dyDescent="0.25">
      <c r="A896" s="155" t="s">
        <v>308</v>
      </c>
      <c r="B896" s="27" t="s">
        <v>187</v>
      </c>
      <c r="C896" s="25" t="s">
        <v>18</v>
      </c>
      <c r="D896" s="25" t="s">
        <v>18</v>
      </c>
      <c r="E896" s="25" t="s">
        <v>18</v>
      </c>
      <c r="F896" s="25" t="s">
        <v>18</v>
      </c>
      <c r="G896" s="25" t="s">
        <v>18</v>
      </c>
      <c r="H896" s="7">
        <v>610.4</v>
      </c>
      <c r="I896" s="7">
        <v>552.29999999999995</v>
      </c>
      <c r="J896" s="7">
        <v>0</v>
      </c>
      <c r="K896" s="335">
        <v>10</v>
      </c>
      <c r="L896" s="16" t="s">
        <v>18</v>
      </c>
      <c r="M896" s="7">
        <v>3516875</v>
      </c>
      <c r="N896" s="7">
        <v>0</v>
      </c>
      <c r="O896" s="7">
        <v>2271786.1799999997</v>
      </c>
      <c r="P896" s="7">
        <v>0</v>
      </c>
      <c r="Q896" s="7">
        <v>1245088.82</v>
      </c>
      <c r="R896" s="7">
        <v>0</v>
      </c>
      <c r="S896" s="7" t="s">
        <v>18</v>
      </c>
      <c r="T896" s="7" t="s">
        <v>18</v>
      </c>
      <c r="U896" s="28" t="s">
        <v>18</v>
      </c>
    </row>
    <row r="897" spans="1:21" ht="13.5" thickBot="1" x14ac:dyDescent="0.25">
      <c r="A897" s="223" t="s">
        <v>310</v>
      </c>
      <c r="B897" s="29" t="s">
        <v>616</v>
      </c>
      <c r="C897" s="30" t="s">
        <v>40</v>
      </c>
      <c r="D897" s="31">
        <v>1973</v>
      </c>
      <c r="E897" s="31"/>
      <c r="F897" s="30" t="s">
        <v>135</v>
      </c>
      <c r="G897" s="30">
        <v>2</v>
      </c>
      <c r="H897" s="32">
        <v>610.4</v>
      </c>
      <c r="I897" s="32">
        <v>552.29999999999995</v>
      </c>
      <c r="J897" s="32">
        <v>0</v>
      </c>
      <c r="K897" s="357">
        <v>10</v>
      </c>
      <c r="L897" s="125" t="s">
        <v>136</v>
      </c>
      <c r="M897" s="32">
        <v>3516875</v>
      </c>
      <c r="N897" s="32"/>
      <c r="O897" s="32">
        <v>2271786.1799999997</v>
      </c>
      <c r="P897" s="32">
        <v>0</v>
      </c>
      <c r="Q897" s="32">
        <v>1245088.82</v>
      </c>
      <c r="R897" s="32">
        <v>0</v>
      </c>
      <c r="S897" s="32">
        <v>6367.69</v>
      </c>
      <c r="T897" s="32">
        <v>6367.69</v>
      </c>
      <c r="U897" s="272">
        <v>44196</v>
      </c>
    </row>
    <row r="898" spans="1:21" ht="13.5" thickBot="1" x14ac:dyDescent="0.25">
      <c r="A898" s="87"/>
      <c r="B898" s="33" t="s">
        <v>31</v>
      </c>
      <c r="C898" s="25" t="s">
        <v>18</v>
      </c>
      <c r="D898" s="25" t="s">
        <v>18</v>
      </c>
      <c r="E898" s="25" t="s">
        <v>18</v>
      </c>
      <c r="F898" s="25" t="s">
        <v>18</v>
      </c>
      <c r="G898" s="25" t="s">
        <v>18</v>
      </c>
      <c r="H898" s="7">
        <v>610.4</v>
      </c>
      <c r="I898" s="7">
        <v>552.29999999999995</v>
      </c>
      <c r="J898" s="7">
        <f>J897</f>
        <v>0</v>
      </c>
      <c r="K898" s="335">
        <f>K897</f>
        <v>10</v>
      </c>
      <c r="L898" s="16" t="s">
        <v>18</v>
      </c>
      <c r="M898" s="7">
        <v>3516875</v>
      </c>
      <c r="N898" s="7">
        <v>0</v>
      </c>
      <c r="O898" s="7">
        <v>2271786.1799999997</v>
      </c>
      <c r="P898" s="7">
        <v>0</v>
      </c>
      <c r="Q898" s="7">
        <v>1245088.82</v>
      </c>
      <c r="R898" s="7">
        <v>0</v>
      </c>
      <c r="S898" s="7" t="s">
        <v>18</v>
      </c>
      <c r="T898" s="7" t="s">
        <v>18</v>
      </c>
      <c r="U898" s="28" t="s">
        <v>18</v>
      </c>
    </row>
    <row r="899" spans="1:21" ht="13.5" thickBot="1" x14ac:dyDescent="0.25">
      <c r="A899" s="155" t="s">
        <v>311</v>
      </c>
      <c r="B899" s="27" t="s">
        <v>189</v>
      </c>
      <c r="C899" s="25" t="s">
        <v>18</v>
      </c>
      <c r="D899" s="25" t="s">
        <v>18</v>
      </c>
      <c r="E899" s="25" t="s">
        <v>18</v>
      </c>
      <c r="F899" s="25" t="s">
        <v>18</v>
      </c>
      <c r="G899" s="25" t="s">
        <v>18</v>
      </c>
      <c r="H899" s="7">
        <f>H901+H903</f>
        <v>6708.4000000000005</v>
      </c>
      <c r="I899" s="7">
        <f>I901+I903</f>
        <v>4981.88</v>
      </c>
      <c r="J899" s="7">
        <f>J901+J903</f>
        <v>2075.8000000000002</v>
      </c>
      <c r="K899" s="335">
        <f>K901+K903</f>
        <v>189</v>
      </c>
      <c r="L899" s="16" t="s">
        <v>18</v>
      </c>
      <c r="M899" s="7">
        <v>2599242</v>
      </c>
      <c r="N899" s="7">
        <v>0</v>
      </c>
      <c r="O899" s="7">
        <v>1505966.19</v>
      </c>
      <c r="P899" s="7">
        <v>0</v>
      </c>
      <c r="Q899" s="7">
        <v>1093275.81</v>
      </c>
      <c r="R899" s="7">
        <v>0</v>
      </c>
      <c r="S899" s="7" t="s">
        <v>18</v>
      </c>
      <c r="T899" s="7" t="s">
        <v>18</v>
      </c>
      <c r="U899" s="28" t="s">
        <v>18</v>
      </c>
    </row>
    <row r="900" spans="1:21" ht="13.5" thickBot="1" x14ac:dyDescent="0.25">
      <c r="A900" s="223" t="s">
        <v>313</v>
      </c>
      <c r="B900" s="68" t="s">
        <v>955</v>
      </c>
      <c r="C900" s="30" t="s">
        <v>40</v>
      </c>
      <c r="D900" s="31">
        <v>1988</v>
      </c>
      <c r="E900" s="31"/>
      <c r="F900" s="30" t="s">
        <v>139</v>
      </c>
      <c r="G900" s="30">
        <v>4</v>
      </c>
      <c r="H900" s="32">
        <v>4503.6000000000004</v>
      </c>
      <c r="I900" s="32">
        <v>3340.45</v>
      </c>
      <c r="J900" s="32">
        <v>1114.8</v>
      </c>
      <c r="K900" s="357">
        <v>114</v>
      </c>
      <c r="L900" s="17" t="s">
        <v>36</v>
      </c>
      <c r="M900" s="32">
        <v>2312728</v>
      </c>
      <c r="N900" s="32">
        <v>0</v>
      </c>
      <c r="O900" s="32">
        <v>1335825.7</v>
      </c>
      <c r="P900" s="32">
        <v>0</v>
      </c>
      <c r="Q900" s="32">
        <v>976902.3</v>
      </c>
      <c r="R900" s="32">
        <v>0</v>
      </c>
      <c r="S900" s="32">
        <f>M900/I900</f>
        <v>692.34025355865231</v>
      </c>
      <c r="T900" s="32">
        <v>1309.03</v>
      </c>
      <c r="U900" s="272">
        <v>44196</v>
      </c>
    </row>
    <row r="901" spans="1:21" ht="13.5" thickBot="1" x14ac:dyDescent="0.25">
      <c r="A901" s="87"/>
      <c r="B901" s="33" t="s">
        <v>31</v>
      </c>
      <c r="C901" s="25" t="s">
        <v>18</v>
      </c>
      <c r="D901" s="25" t="s">
        <v>18</v>
      </c>
      <c r="E901" s="25" t="s">
        <v>18</v>
      </c>
      <c r="F901" s="25" t="s">
        <v>18</v>
      </c>
      <c r="G901" s="25" t="s">
        <v>18</v>
      </c>
      <c r="H901" s="7">
        <f>H900</f>
        <v>4503.6000000000004</v>
      </c>
      <c r="I901" s="7">
        <f>I900</f>
        <v>3340.45</v>
      </c>
      <c r="J901" s="7">
        <f>J900</f>
        <v>1114.8</v>
      </c>
      <c r="K901" s="335">
        <f>K900</f>
        <v>114</v>
      </c>
      <c r="L901" s="16" t="s">
        <v>18</v>
      </c>
      <c r="M901" s="7">
        <v>2312728</v>
      </c>
      <c r="N901" s="7">
        <v>0</v>
      </c>
      <c r="O901" s="7">
        <v>1335825.7</v>
      </c>
      <c r="P901" s="7">
        <v>0</v>
      </c>
      <c r="Q901" s="7">
        <v>976902.3</v>
      </c>
      <c r="R901" s="7">
        <v>0</v>
      </c>
      <c r="S901" s="7" t="s">
        <v>18</v>
      </c>
      <c r="T901" s="7" t="s">
        <v>18</v>
      </c>
      <c r="U901" s="28" t="s">
        <v>18</v>
      </c>
    </row>
    <row r="902" spans="1:21" ht="13.5" thickBot="1" x14ac:dyDescent="0.25">
      <c r="A902" s="223" t="s">
        <v>314</v>
      </c>
      <c r="B902" s="68" t="s">
        <v>617</v>
      </c>
      <c r="C902" s="30" t="s">
        <v>40</v>
      </c>
      <c r="D902" s="31">
        <v>1980</v>
      </c>
      <c r="E902" s="31">
        <v>2009</v>
      </c>
      <c r="F902" s="69" t="s">
        <v>140</v>
      </c>
      <c r="G902" s="30">
        <v>3</v>
      </c>
      <c r="H902" s="32">
        <v>2204.8000000000002</v>
      </c>
      <c r="I902" s="32">
        <v>1641.43</v>
      </c>
      <c r="J902" s="32">
        <v>961</v>
      </c>
      <c r="K902" s="357">
        <v>75</v>
      </c>
      <c r="L902" s="17" t="s">
        <v>87</v>
      </c>
      <c r="M902" s="32">
        <v>286514</v>
      </c>
      <c r="N902" s="32"/>
      <c r="O902" s="32">
        <v>170140.49</v>
      </c>
      <c r="P902" s="32">
        <v>0</v>
      </c>
      <c r="Q902" s="32">
        <v>116373.51</v>
      </c>
      <c r="R902" s="32"/>
      <c r="S902" s="32">
        <f>M902/H902</f>
        <v>129.95010885341074</v>
      </c>
      <c r="T902" s="32">
        <v>129.94999999999999</v>
      </c>
      <c r="U902" s="272">
        <v>44196</v>
      </c>
    </row>
    <row r="903" spans="1:21" ht="13.5" thickBot="1" x14ac:dyDescent="0.25">
      <c r="A903" s="154"/>
      <c r="B903" s="33" t="s">
        <v>31</v>
      </c>
      <c r="C903" s="25" t="s">
        <v>18</v>
      </c>
      <c r="D903" s="25" t="s">
        <v>18</v>
      </c>
      <c r="E903" s="25" t="s">
        <v>18</v>
      </c>
      <c r="F903" s="25" t="s">
        <v>18</v>
      </c>
      <c r="G903" s="25" t="s">
        <v>18</v>
      </c>
      <c r="H903" s="7">
        <v>2204.8000000000002</v>
      </c>
      <c r="I903" s="7">
        <v>1641.43</v>
      </c>
      <c r="J903" s="7">
        <v>961</v>
      </c>
      <c r="K903" s="335">
        <v>75</v>
      </c>
      <c r="L903" s="16" t="s">
        <v>18</v>
      </c>
      <c r="M903" s="7">
        <v>286514</v>
      </c>
      <c r="N903" s="7">
        <v>0</v>
      </c>
      <c r="O903" s="7">
        <v>170140.49</v>
      </c>
      <c r="P903" s="7">
        <v>0</v>
      </c>
      <c r="Q903" s="7">
        <v>116373.51</v>
      </c>
      <c r="R903" s="7">
        <v>0</v>
      </c>
      <c r="S903" s="7" t="s">
        <v>18</v>
      </c>
      <c r="T903" s="7" t="s">
        <v>18</v>
      </c>
      <c r="U903" s="28" t="s">
        <v>18</v>
      </c>
    </row>
    <row r="904" spans="1:21" ht="13.5" thickBot="1" x14ac:dyDescent="0.25">
      <c r="A904" s="154" t="s">
        <v>317</v>
      </c>
      <c r="B904" s="33" t="s">
        <v>315</v>
      </c>
      <c r="C904" s="25" t="s">
        <v>18</v>
      </c>
      <c r="D904" s="25" t="s">
        <v>18</v>
      </c>
      <c r="E904" s="25" t="s">
        <v>18</v>
      </c>
      <c r="F904" s="25" t="s">
        <v>18</v>
      </c>
      <c r="G904" s="25" t="s">
        <v>18</v>
      </c>
      <c r="H904" s="7">
        <f>H907+H910+H912</f>
        <v>2060.8000000000002</v>
      </c>
      <c r="I904" s="7">
        <f t="shared" ref="I904:K904" si="217">I907+I910+I912</f>
        <v>1882.9999999999998</v>
      </c>
      <c r="J904" s="7">
        <f t="shared" si="217"/>
        <v>420.8</v>
      </c>
      <c r="K904" s="335">
        <f t="shared" si="217"/>
        <v>76</v>
      </c>
      <c r="L904" s="16" t="s">
        <v>18</v>
      </c>
      <c r="M904" s="7">
        <v>1468785</v>
      </c>
      <c r="N904" s="7">
        <v>0</v>
      </c>
      <c r="O904" s="7">
        <v>883096.73999999987</v>
      </c>
      <c r="P904" s="7">
        <v>0</v>
      </c>
      <c r="Q904" s="7">
        <v>585688.26000000013</v>
      </c>
      <c r="R904" s="7">
        <v>0</v>
      </c>
      <c r="S904" s="7" t="s">
        <v>18</v>
      </c>
      <c r="T904" s="7" t="s">
        <v>18</v>
      </c>
      <c r="U904" s="28" t="s">
        <v>18</v>
      </c>
    </row>
    <row r="905" spans="1:21" ht="15.75" thickBot="1" x14ac:dyDescent="0.25">
      <c r="A905" s="234" t="s">
        <v>882</v>
      </c>
      <c r="B905" s="576" t="s">
        <v>878</v>
      </c>
      <c r="C905" s="564" t="s">
        <v>40</v>
      </c>
      <c r="D905" s="565">
        <v>1964</v>
      </c>
      <c r="E905" s="577"/>
      <c r="F905" s="564" t="s">
        <v>879</v>
      </c>
      <c r="G905" s="578">
        <v>2</v>
      </c>
      <c r="H905" s="252">
        <v>669.8</v>
      </c>
      <c r="I905" s="252">
        <v>609.4</v>
      </c>
      <c r="J905" s="252">
        <v>420.8</v>
      </c>
      <c r="K905" s="360">
        <v>22</v>
      </c>
      <c r="L905" s="270" t="s">
        <v>34</v>
      </c>
      <c r="M905" s="252">
        <v>326909</v>
      </c>
      <c r="N905" s="166">
        <v>0</v>
      </c>
      <c r="O905" s="252">
        <v>196551.76</v>
      </c>
      <c r="P905" s="252">
        <v>0</v>
      </c>
      <c r="Q905" s="252">
        <v>130357.24</v>
      </c>
      <c r="R905" s="166">
        <v>0</v>
      </c>
      <c r="S905" s="252">
        <f>M905/H905</f>
        <v>488.06957300686776</v>
      </c>
      <c r="T905" s="252">
        <v>488.07</v>
      </c>
      <c r="U905" s="271">
        <v>44196</v>
      </c>
    </row>
    <row r="906" spans="1:21" ht="15.75" thickBot="1" x14ac:dyDescent="0.25">
      <c r="A906" s="234" t="s">
        <v>882</v>
      </c>
      <c r="B906" s="579" t="s">
        <v>878</v>
      </c>
      <c r="C906" s="580" t="s">
        <v>40</v>
      </c>
      <c r="D906" s="581">
        <v>1964</v>
      </c>
      <c r="E906" s="582"/>
      <c r="F906" s="580" t="s">
        <v>879</v>
      </c>
      <c r="G906" s="583">
        <v>2</v>
      </c>
      <c r="H906" s="804">
        <v>669.8</v>
      </c>
      <c r="I906" s="804">
        <v>609.4</v>
      </c>
      <c r="J906" s="804">
        <v>420.8</v>
      </c>
      <c r="K906" s="805">
        <v>22</v>
      </c>
      <c r="L906" s="584" t="s">
        <v>41</v>
      </c>
      <c r="M906" s="804">
        <v>348088</v>
      </c>
      <c r="N906" s="804">
        <v>0</v>
      </c>
      <c r="O906" s="804">
        <v>209285.48</v>
      </c>
      <c r="P906" s="804">
        <v>0</v>
      </c>
      <c r="Q906" s="804">
        <v>138802.51999999999</v>
      </c>
      <c r="R906" s="804">
        <v>0</v>
      </c>
      <c r="S906" s="804">
        <f>M906/H906</f>
        <v>519.68945954016124</v>
      </c>
      <c r="T906" s="804">
        <v>519.69000000000005</v>
      </c>
      <c r="U906" s="814">
        <v>44196</v>
      </c>
    </row>
    <row r="907" spans="1:21" ht="15" thickBot="1" x14ac:dyDescent="0.25">
      <c r="A907" s="154"/>
      <c r="B907" s="33" t="s">
        <v>31</v>
      </c>
      <c r="C907" s="395" t="s">
        <v>18</v>
      </c>
      <c r="D907" s="395" t="s">
        <v>18</v>
      </c>
      <c r="E907" s="395" t="s">
        <v>18</v>
      </c>
      <c r="F907" s="395" t="s">
        <v>18</v>
      </c>
      <c r="G907" s="395" t="s">
        <v>18</v>
      </c>
      <c r="H907" s="7">
        <f>H905</f>
        <v>669.8</v>
      </c>
      <c r="I907" s="7">
        <f>I905</f>
        <v>609.4</v>
      </c>
      <c r="J907" s="7">
        <f>J905</f>
        <v>420.8</v>
      </c>
      <c r="K907" s="335">
        <f>K905</f>
        <v>22</v>
      </c>
      <c r="L907" s="16" t="s">
        <v>18</v>
      </c>
      <c r="M907" s="7">
        <v>674997</v>
      </c>
      <c r="N907" s="7">
        <v>0</v>
      </c>
      <c r="O907" s="7">
        <v>405837.24</v>
      </c>
      <c r="P907" s="7">
        <v>0</v>
      </c>
      <c r="Q907" s="7">
        <v>269159.76</v>
      </c>
      <c r="R907" s="7">
        <v>0</v>
      </c>
      <c r="S907" s="7" t="s">
        <v>18</v>
      </c>
      <c r="T907" s="7" t="s">
        <v>18</v>
      </c>
      <c r="U907" s="28" t="s">
        <v>18</v>
      </c>
    </row>
    <row r="908" spans="1:21" ht="15" x14ac:dyDescent="0.2">
      <c r="A908" s="234" t="s">
        <v>883</v>
      </c>
      <c r="B908" s="585" t="s">
        <v>880</v>
      </c>
      <c r="C908" s="549" t="s">
        <v>40</v>
      </c>
      <c r="D908" s="550">
        <v>1960</v>
      </c>
      <c r="E908" s="550"/>
      <c r="F908" s="549" t="s">
        <v>879</v>
      </c>
      <c r="G908" s="549">
        <v>2</v>
      </c>
      <c r="H908" s="213">
        <v>704.6</v>
      </c>
      <c r="I908" s="213">
        <v>645.79999999999995</v>
      </c>
      <c r="J908" s="213">
        <v>0</v>
      </c>
      <c r="K908" s="356">
        <v>29</v>
      </c>
      <c r="L908" s="3" t="s">
        <v>34</v>
      </c>
      <c r="M908" s="213">
        <v>343894</v>
      </c>
      <c r="N908" s="171">
        <v>0</v>
      </c>
      <c r="O908" s="213">
        <v>206763.87</v>
      </c>
      <c r="P908" s="213">
        <v>0</v>
      </c>
      <c r="Q908" s="213">
        <v>137130.13</v>
      </c>
      <c r="R908" s="171">
        <v>0</v>
      </c>
      <c r="S908" s="213">
        <f>M908/H908</f>
        <v>488.06982685211466</v>
      </c>
      <c r="T908" s="213">
        <v>488.07</v>
      </c>
      <c r="U908" s="235">
        <v>44196</v>
      </c>
    </row>
    <row r="909" spans="1:21" ht="15.75" thickBot="1" x14ac:dyDescent="0.25">
      <c r="A909" s="822" t="s">
        <v>883</v>
      </c>
      <c r="B909" s="579" t="s">
        <v>880</v>
      </c>
      <c r="C909" s="580" t="s">
        <v>40</v>
      </c>
      <c r="D909" s="581">
        <v>1960</v>
      </c>
      <c r="E909" s="582"/>
      <c r="F909" s="580" t="s">
        <v>879</v>
      </c>
      <c r="G909" s="580">
        <v>2</v>
      </c>
      <c r="H909" s="804">
        <v>704.6</v>
      </c>
      <c r="I909" s="804">
        <v>645.79999999999995</v>
      </c>
      <c r="J909" s="804">
        <v>0</v>
      </c>
      <c r="K909" s="805">
        <v>29</v>
      </c>
      <c r="L909" s="584" t="s">
        <v>41</v>
      </c>
      <c r="M909" s="804">
        <v>366174</v>
      </c>
      <c r="N909" s="804">
        <v>0</v>
      </c>
      <c r="O909" s="804">
        <v>220159.56</v>
      </c>
      <c r="P909" s="804">
        <v>0</v>
      </c>
      <c r="Q909" s="804">
        <v>146014.44</v>
      </c>
      <c r="R909" s="804">
        <v>0</v>
      </c>
      <c r="S909" s="804">
        <f t="shared" ref="S909:S911" si="218">M909/H909</f>
        <v>519.69060459835362</v>
      </c>
      <c r="T909" s="804">
        <v>519.69000000000005</v>
      </c>
      <c r="U909" s="814">
        <v>44196</v>
      </c>
    </row>
    <row r="910" spans="1:21" ht="15" thickBot="1" x14ac:dyDescent="0.25">
      <c r="A910" s="559"/>
      <c r="B910" s="33" t="s">
        <v>31</v>
      </c>
      <c r="C910" s="395" t="s">
        <v>18</v>
      </c>
      <c r="D910" s="395" t="s">
        <v>18</v>
      </c>
      <c r="E910" s="395" t="s">
        <v>18</v>
      </c>
      <c r="F910" s="395" t="s">
        <v>18</v>
      </c>
      <c r="G910" s="395" t="s">
        <v>18</v>
      </c>
      <c r="H910" s="7">
        <f>H908</f>
        <v>704.6</v>
      </c>
      <c r="I910" s="7">
        <f>I908</f>
        <v>645.79999999999995</v>
      </c>
      <c r="J910" s="7">
        <f>J909</f>
        <v>0</v>
      </c>
      <c r="K910" s="335">
        <f>K908</f>
        <v>29</v>
      </c>
      <c r="L910" s="16" t="s">
        <v>18</v>
      </c>
      <c r="M910" s="7">
        <v>710068</v>
      </c>
      <c r="N910" s="7">
        <v>0</v>
      </c>
      <c r="O910" s="7">
        <v>426923.43</v>
      </c>
      <c r="P910" s="7">
        <v>0</v>
      </c>
      <c r="Q910" s="7">
        <v>283144.57</v>
      </c>
      <c r="R910" s="7">
        <v>0</v>
      </c>
      <c r="S910" s="7" t="s">
        <v>18</v>
      </c>
      <c r="T910" s="7" t="s">
        <v>18</v>
      </c>
      <c r="U910" s="28" t="s">
        <v>18</v>
      </c>
    </row>
    <row r="911" spans="1:21" ht="15.75" thickBot="1" x14ac:dyDescent="0.25">
      <c r="A911" s="87" t="s">
        <v>884</v>
      </c>
      <c r="B911" s="586" t="s">
        <v>881</v>
      </c>
      <c r="C911" s="569" t="s">
        <v>40</v>
      </c>
      <c r="D911" s="570">
        <v>1959</v>
      </c>
      <c r="E911" s="570"/>
      <c r="F911" s="569" t="s">
        <v>879</v>
      </c>
      <c r="G911" s="569">
        <v>2</v>
      </c>
      <c r="H911" s="278">
        <v>686.4</v>
      </c>
      <c r="I911" s="278">
        <v>627.79999999999995</v>
      </c>
      <c r="J911" s="278">
        <v>0</v>
      </c>
      <c r="K911" s="879">
        <v>25</v>
      </c>
      <c r="L911" s="574" t="s">
        <v>394</v>
      </c>
      <c r="M911" s="278">
        <v>83720</v>
      </c>
      <c r="N911" s="278">
        <v>0</v>
      </c>
      <c r="O911" s="278">
        <v>50336.07</v>
      </c>
      <c r="P911" s="278">
        <v>0</v>
      </c>
      <c r="Q911" s="278">
        <v>33383.93</v>
      </c>
      <c r="R911" s="278">
        <v>0</v>
      </c>
      <c r="S911" s="278">
        <f t="shared" si="218"/>
        <v>121.96969696969697</v>
      </c>
      <c r="T911" s="278">
        <v>121.97</v>
      </c>
      <c r="U911" s="764">
        <v>44196</v>
      </c>
    </row>
    <row r="912" spans="1:21" ht="15" thickBot="1" x14ac:dyDescent="0.25">
      <c r="A912" s="559"/>
      <c r="B912" s="33" t="s">
        <v>31</v>
      </c>
      <c r="C912" s="575" t="s">
        <v>18</v>
      </c>
      <c r="D912" s="575" t="s">
        <v>18</v>
      </c>
      <c r="E912" s="575" t="s">
        <v>18</v>
      </c>
      <c r="F912" s="575" t="s">
        <v>18</v>
      </c>
      <c r="G912" s="575" t="s">
        <v>18</v>
      </c>
      <c r="H912" s="6">
        <f>H911</f>
        <v>686.4</v>
      </c>
      <c r="I912" s="6">
        <f>I911</f>
        <v>627.79999999999995</v>
      </c>
      <c r="J912" s="6">
        <f>J911</f>
        <v>0</v>
      </c>
      <c r="K912" s="364">
        <f>K911</f>
        <v>25</v>
      </c>
      <c r="L912" s="65" t="s">
        <v>18</v>
      </c>
      <c r="M912" s="6">
        <v>83720</v>
      </c>
      <c r="N912" s="6">
        <v>0</v>
      </c>
      <c r="O912" s="6">
        <v>50336.07</v>
      </c>
      <c r="P912" s="6">
        <v>0</v>
      </c>
      <c r="Q912" s="6">
        <v>33383.93</v>
      </c>
      <c r="R912" s="6">
        <v>0</v>
      </c>
      <c r="S912" s="6" t="s">
        <v>18</v>
      </c>
      <c r="T912" s="6" t="s">
        <v>18</v>
      </c>
      <c r="U912" s="423" t="s">
        <v>18</v>
      </c>
    </row>
    <row r="913" spans="1:21" ht="13.5" thickBot="1" x14ac:dyDescent="0.25">
      <c r="A913" s="154" t="s">
        <v>318</v>
      </c>
      <c r="B913" s="33" t="s">
        <v>316</v>
      </c>
      <c r="C913" s="25" t="s">
        <v>18</v>
      </c>
      <c r="D913" s="25" t="s">
        <v>18</v>
      </c>
      <c r="E913" s="25" t="s">
        <v>18</v>
      </c>
      <c r="F913" s="25" t="s">
        <v>18</v>
      </c>
      <c r="G913" s="25" t="s">
        <v>18</v>
      </c>
      <c r="H913" s="7">
        <v>0</v>
      </c>
      <c r="I913" s="7">
        <v>0</v>
      </c>
      <c r="J913" s="7">
        <v>0</v>
      </c>
      <c r="K913" s="335">
        <v>0</v>
      </c>
      <c r="L913" s="16" t="s">
        <v>18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 t="s">
        <v>18</v>
      </c>
      <c r="T913" s="7" t="s">
        <v>18</v>
      </c>
      <c r="U913" s="28" t="s">
        <v>18</v>
      </c>
    </row>
    <row r="914" spans="1:21" ht="24.75" customHeight="1" thickBot="1" x14ac:dyDescent="0.25">
      <c r="A914" s="154" t="s">
        <v>312</v>
      </c>
      <c r="B914" s="124" t="s">
        <v>319</v>
      </c>
      <c r="C914" s="25" t="s">
        <v>18</v>
      </c>
      <c r="D914" s="25" t="s">
        <v>18</v>
      </c>
      <c r="E914" s="25" t="s">
        <v>18</v>
      </c>
      <c r="F914" s="25" t="s">
        <v>18</v>
      </c>
      <c r="G914" s="25" t="s">
        <v>18</v>
      </c>
      <c r="H914" s="7">
        <f>H916+H918+H921+H923+H925+H927</f>
        <v>8996</v>
      </c>
      <c r="I914" s="7">
        <f t="shared" ref="I914:K914" si="219">I916+I918+I921+I923+I925+I927</f>
        <v>8172.8</v>
      </c>
      <c r="J914" s="7">
        <f t="shared" si="219"/>
        <v>3638</v>
      </c>
      <c r="K914" s="335">
        <f t="shared" si="219"/>
        <v>281</v>
      </c>
      <c r="L914" s="16" t="s">
        <v>18</v>
      </c>
      <c r="M914" s="7">
        <f>M916+M918+M921+M923+M925+M927</f>
        <v>4415085</v>
      </c>
      <c r="N914" s="7">
        <f t="shared" ref="N914:R914" si="220">N916+N918+N921+N923+N925+N927</f>
        <v>0</v>
      </c>
      <c r="O914" s="7">
        <f t="shared" si="220"/>
        <v>1519034.5899999999</v>
      </c>
      <c r="P914" s="7">
        <f t="shared" si="220"/>
        <v>0</v>
      </c>
      <c r="Q914" s="7">
        <f t="shared" si="220"/>
        <v>2896050.41</v>
      </c>
      <c r="R914" s="7">
        <f t="shared" si="220"/>
        <v>0</v>
      </c>
      <c r="S914" s="7" t="s">
        <v>18</v>
      </c>
      <c r="T914" s="7" t="s">
        <v>18</v>
      </c>
      <c r="U914" s="28" t="s">
        <v>18</v>
      </c>
    </row>
    <row r="915" spans="1:21" ht="13.5" thickBot="1" x14ac:dyDescent="0.25">
      <c r="A915" s="226" t="s">
        <v>1125</v>
      </c>
      <c r="B915" s="74" t="s">
        <v>1118</v>
      </c>
      <c r="C915" s="59" t="s">
        <v>40</v>
      </c>
      <c r="D915" s="75">
        <v>1986</v>
      </c>
      <c r="E915" s="75"/>
      <c r="F915" s="539">
        <v>25.15</v>
      </c>
      <c r="G915" s="59">
        <v>4</v>
      </c>
      <c r="H915" s="60">
        <v>1569</v>
      </c>
      <c r="I915" s="832">
        <v>1429.4</v>
      </c>
      <c r="J915" s="105">
        <v>445</v>
      </c>
      <c r="K915" s="453">
        <v>46</v>
      </c>
      <c r="L915" s="63" t="s">
        <v>93</v>
      </c>
      <c r="M915" s="32">
        <v>89151</v>
      </c>
      <c r="N915" s="60">
        <v>0</v>
      </c>
      <c r="O915" s="60">
        <f>M915-Q915</f>
        <v>30672.9</v>
      </c>
      <c r="P915" s="60">
        <v>0</v>
      </c>
      <c r="Q915" s="60">
        <v>58478.1</v>
      </c>
      <c r="R915" s="60">
        <v>0</v>
      </c>
      <c r="S915" s="60">
        <v>56.82</v>
      </c>
      <c r="T915" s="60">
        <v>56.82</v>
      </c>
      <c r="U915" s="276">
        <v>44196</v>
      </c>
    </row>
    <row r="916" spans="1:21" ht="13.5" thickBot="1" x14ac:dyDescent="0.25">
      <c r="A916" s="154"/>
      <c r="B916" s="33" t="s">
        <v>31</v>
      </c>
      <c r="C916" s="25" t="s">
        <v>18</v>
      </c>
      <c r="D916" s="34" t="s">
        <v>18</v>
      </c>
      <c r="E916" s="34" t="s">
        <v>18</v>
      </c>
      <c r="F916" s="840" t="s">
        <v>18</v>
      </c>
      <c r="G916" s="25" t="s">
        <v>18</v>
      </c>
      <c r="H916" s="7">
        <f>H915</f>
        <v>1569</v>
      </c>
      <c r="I916" s="7">
        <f t="shared" ref="I916:K916" si="221">I915</f>
        <v>1429.4</v>
      </c>
      <c r="J916" s="7">
        <f t="shared" si="221"/>
        <v>445</v>
      </c>
      <c r="K916" s="454">
        <f t="shared" si="221"/>
        <v>46</v>
      </c>
      <c r="L916" s="123" t="s">
        <v>18</v>
      </c>
      <c r="M916" s="7">
        <f>M915</f>
        <v>89151</v>
      </c>
      <c r="N916" s="7">
        <f t="shared" ref="N916:R916" si="222">N915</f>
        <v>0</v>
      </c>
      <c r="O916" s="7">
        <f t="shared" si="222"/>
        <v>30672.9</v>
      </c>
      <c r="P916" s="7">
        <f t="shared" si="222"/>
        <v>0</v>
      </c>
      <c r="Q916" s="7">
        <f t="shared" si="222"/>
        <v>58478.1</v>
      </c>
      <c r="R916" s="7">
        <f t="shared" si="222"/>
        <v>0</v>
      </c>
      <c r="S916" s="7" t="s">
        <v>18</v>
      </c>
      <c r="T916" s="7" t="s">
        <v>18</v>
      </c>
      <c r="U916" s="36" t="s">
        <v>18</v>
      </c>
    </row>
    <row r="917" spans="1:21" ht="13.5" thickBot="1" x14ac:dyDescent="0.25">
      <c r="A917" s="223" t="s">
        <v>1126</v>
      </c>
      <c r="B917" s="68" t="s">
        <v>1119</v>
      </c>
      <c r="C917" s="30" t="s">
        <v>40</v>
      </c>
      <c r="D917" s="31">
        <v>1989</v>
      </c>
      <c r="E917" s="31"/>
      <c r="F917" s="158">
        <v>29.15</v>
      </c>
      <c r="G917" s="30">
        <v>2</v>
      </c>
      <c r="H917" s="32">
        <v>853.5</v>
      </c>
      <c r="I917" s="84">
        <v>750.5</v>
      </c>
      <c r="J917" s="84">
        <v>694</v>
      </c>
      <c r="K917" s="602">
        <v>30</v>
      </c>
      <c r="L917" s="17" t="s">
        <v>1120</v>
      </c>
      <c r="M917" s="32">
        <v>168481</v>
      </c>
      <c r="N917" s="32">
        <v>0</v>
      </c>
      <c r="O917" s="32">
        <f>M917-Q917</f>
        <v>57966.83</v>
      </c>
      <c r="P917" s="32">
        <v>0</v>
      </c>
      <c r="Q917" s="32">
        <v>110514.17</v>
      </c>
      <c r="R917" s="32">
        <v>0</v>
      </c>
      <c r="S917" s="32">
        <v>197.4</v>
      </c>
      <c r="T917" s="32">
        <v>197.4</v>
      </c>
      <c r="U917" s="272">
        <v>44196</v>
      </c>
    </row>
    <row r="918" spans="1:21" ht="13.5" thickBot="1" x14ac:dyDescent="0.25">
      <c r="A918" s="87"/>
      <c r="B918" s="124" t="s">
        <v>31</v>
      </c>
      <c r="C918" s="25" t="s">
        <v>18</v>
      </c>
      <c r="D918" s="25" t="s">
        <v>18</v>
      </c>
      <c r="E918" s="25" t="s">
        <v>18</v>
      </c>
      <c r="F918" s="25" t="s">
        <v>18</v>
      </c>
      <c r="G918" s="25" t="s">
        <v>18</v>
      </c>
      <c r="H918" s="7">
        <f>H917</f>
        <v>853.5</v>
      </c>
      <c r="I918" s="7">
        <f t="shared" ref="I918:K918" si="223">I917</f>
        <v>750.5</v>
      </c>
      <c r="J918" s="7">
        <f t="shared" si="223"/>
        <v>694</v>
      </c>
      <c r="K918" s="454">
        <f t="shared" si="223"/>
        <v>30</v>
      </c>
      <c r="L918" s="25" t="s">
        <v>18</v>
      </c>
      <c r="M918" s="7">
        <f>M917</f>
        <v>168481</v>
      </c>
      <c r="N918" s="7">
        <f t="shared" ref="N918:R918" si="224">N917</f>
        <v>0</v>
      </c>
      <c r="O918" s="7">
        <f t="shared" si="224"/>
        <v>57966.83</v>
      </c>
      <c r="P918" s="7">
        <f t="shared" si="224"/>
        <v>0</v>
      </c>
      <c r="Q918" s="7">
        <f t="shared" si="224"/>
        <v>110514.17</v>
      </c>
      <c r="R918" s="7">
        <f t="shared" si="224"/>
        <v>0</v>
      </c>
      <c r="S918" s="25" t="s">
        <v>18</v>
      </c>
      <c r="T918" s="25" t="s">
        <v>18</v>
      </c>
      <c r="U918" s="28" t="s">
        <v>18</v>
      </c>
    </row>
    <row r="919" spans="1:21" x14ac:dyDescent="0.2">
      <c r="A919" s="223" t="s">
        <v>1127</v>
      </c>
      <c r="B919" s="66" t="s">
        <v>1121</v>
      </c>
      <c r="C919" s="38" t="s">
        <v>40</v>
      </c>
      <c r="D919" s="39">
        <v>1989</v>
      </c>
      <c r="E919" s="39"/>
      <c r="F919" s="839">
        <v>25.15</v>
      </c>
      <c r="G919" s="38">
        <v>4</v>
      </c>
      <c r="H919" s="40">
        <v>1619.9</v>
      </c>
      <c r="I919" s="80">
        <v>1470.8</v>
      </c>
      <c r="J919" s="80">
        <v>445</v>
      </c>
      <c r="K919" s="459">
        <v>55</v>
      </c>
      <c r="L919" s="8" t="s">
        <v>93</v>
      </c>
      <c r="M919" s="40">
        <v>92043</v>
      </c>
      <c r="N919" s="40">
        <v>0</v>
      </c>
      <c r="O919" s="40">
        <f>M919-Q919</f>
        <v>31667.910000000003</v>
      </c>
      <c r="P919" s="40">
        <v>0</v>
      </c>
      <c r="Q919" s="40">
        <v>60375.09</v>
      </c>
      <c r="R919" s="40">
        <v>0</v>
      </c>
      <c r="S919" s="40">
        <v>56.82</v>
      </c>
      <c r="T919" s="40">
        <v>56.82</v>
      </c>
      <c r="U919" s="186">
        <v>44196</v>
      </c>
    </row>
    <row r="920" spans="1:21" ht="13.5" thickBot="1" x14ac:dyDescent="0.25">
      <c r="A920" s="226" t="s">
        <v>1127</v>
      </c>
      <c r="B920" s="74" t="s">
        <v>1121</v>
      </c>
      <c r="C920" s="59" t="s">
        <v>40</v>
      </c>
      <c r="D920" s="75">
        <v>1989</v>
      </c>
      <c r="E920" s="75"/>
      <c r="F920" s="539">
        <v>25.15</v>
      </c>
      <c r="G920" s="59">
        <v>4</v>
      </c>
      <c r="H920" s="60">
        <v>1619.9</v>
      </c>
      <c r="I920" s="105">
        <v>1470.8</v>
      </c>
      <c r="J920" s="105">
        <v>445</v>
      </c>
      <c r="K920" s="453">
        <v>55</v>
      </c>
      <c r="L920" s="63" t="s">
        <v>49</v>
      </c>
      <c r="M920" s="32">
        <v>3334358</v>
      </c>
      <c r="N920" s="60">
        <v>0</v>
      </c>
      <c r="O920" s="60">
        <f>M920-Q920</f>
        <v>1147204.44</v>
      </c>
      <c r="P920" s="60">
        <v>0</v>
      </c>
      <c r="Q920" s="60">
        <v>2187153.56</v>
      </c>
      <c r="R920" s="60">
        <v>0</v>
      </c>
      <c r="S920" s="60">
        <v>7492.94</v>
      </c>
      <c r="T920" s="60">
        <v>7492.94</v>
      </c>
      <c r="U920" s="276">
        <v>44196</v>
      </c>
    </row>
    <row r="921" spans="1:21" ht="13.5" thickBot="1" x14ac:dyDescent="0.25">
      <c r="A921" s="154"/>
      <c r="B921" s="124" t="s">
        <v>31</v>
      </c>
      <c r="C921" s="25" t="s">
        <v>18</v>
      </c>
      <c r="D921" s="25" t="s">
        <v>18</v>
      </c>
      <c r="E921" s="25" t="s">
        <v>18</v>
      </c>
      <c r="F921" s="25" t="s">
        <v>18</v>
      </c>
      <c r="G921" s="25" t="s">
        <v>18</v>
      </c>
      <c r="H921" s="7">
        <f>H920</f>
        <v>1619.9</v>
      </c>
      <c r="I921" s="7">
        <f t="shared" ref="I921:K921" si="225">I920</f>
        <v>1470.8</v>
      </c>
      <c r="J921" s="7">
        <f t="shared" si="225"/>
        <v>445</v>
      </c>
      <c r="K921" s="454">
        <f t="shared" si="225"/>
        <v>55</v>
      </c>
      <c r="L921" s="25" t="s">
        <v>18</v>
      </c>
      <c r="M921" s="7">
        <f>M919+M920</f>
        <v>3426401</v>
      </c>
      <c r="N921" s="7">
        <f t="shared" ref="N921:R921" si="226">N919+N920</f>
        <v>0</v>
      </c>
      <c r="O921" s="7">
        <f t="shared" si="226"/>
        <v>1178872.3499999999</v>
      </c>
      <c r="P921" s="7">
        <f t="shared" si="226"/>
        <v>0</v>
      </c>
      <c r="Q921" s="7">
        <f t="shared" si="226"/>
        <v>2247528.65</v>
      </c>
      <c r="R921" s="7">
        <f t="shared" si="226"/>
        <v>0</v>
      </c>
      <c r="S921" s="25" t="s">
        <v>18</v>
      </c>
      <c r="T921" s="25" t="s">
        <v>18</v>
      </c>
      <c r="U921" s="28" t="s">
        <v>18</v>
      </c>
    </row>
    <row r="922" spans="1:21" ht="13.5" thickBot="1" x14ac:dyDescent="0.25">
      <c r="A922" s="223" t="s">
        <v>1128</v>
      </c>
      <c r="B922" s="68" t="s">
        <v>1122</v>
      </c>
      <c r="C922" s="30" t="s">
        <v>40</v>
      </c>
      <c r="D922" s="31">
        <v>1982</v>
      </c>
      <c r="E922" s="31"/>
      <c r="F922" s="158">
        <v>24.15</v>
      </c>
      <c r="G922" s="30">
        <v>4</v>
      </c>
      <c r="H922" s="32">
        <v>1630.9</v>
      </c>
      <c r="I922" s="84">
        <v>1505.3</v>
      </c>
      <c r="J922" s="84">
        <v>687</v>
      </c>
      <c r="K922" s="602">
        <v>47</v>
      </c>
      <c r="L922" s="17" t="s">
        <v>93</v>
      </c>
      <c r="M922" s="113">
        <v>240688</v>
      </c>
      <c r="N922" s="113">
        <v>0</v>
      </c>
      <c r="O922" s="113">
        <f>M922-Q922</f>
        <v>82810.049999999988</v>
      </c>
      <c r="P922" s="113">
        <v>0</v>
      </c>
      <c r="Q922" s="113">
        <v>157877.95000000001</v>
      </c>
      <c r="R922" s="113">
        <v>0</v>
      </c>
      <c r="S922" s="113">
        <v>147.58000000000001</v>
      </c>
      <c r="T922" s="113">
        <v>147.58000000000001</v>
      </c>
      <c r="U922" s="272">
        <v>44196</v>
      </c>
    </row>
    <row r="923" spans="1:21" ht="13.5" thickBot="1" x14ac:dyDescent="0.25">
      <c r="A923" s="87"/>
      <c r="B923" s="124" t="s">
        <v>31</v>
      </c>
      <c r="C923" s="25" t="s">
        <v>18</v>
      </c>
      <c r="D923" s="25" t="s">
        <v>18</v>
      </c>
      <c r="E923" s="25" t="s">
        <v>18</v>
      </c>
      <c r="F923" s="25" t="s">
        <v>18</v>
      </c>
      <c r="G923" s="25" t="s">
        <v>18</v>
      </c>
      <c r="H923" s="7">
        <f>H922</f>
        <v>1630.9</v>
      </c>
      <c r="I923" s="7">
        <f t="shared" ref="I923:K923" si="227">I922</f>
        <v>1505.3</v>
      </c>
      <c r="J923" s="7">
        <f t="shared" si="227"/>
        <v>687</v>
      </c>
      <c r="K923" s="454">
        <f t="shared" si="227"/>
        <v>47</v>
      </c>
      <c r="L923" s="25" t="s">
        <v>18</v>
      </c>
      <c r="M923" s="133">
        <f>M922</f>
        <v>240688</v>
      </c>
      <c r="N923" s="133">
        <f t="shared" ref="N923:R923" si="228">N922</f>
        <v>0</v>
      </c>
      <c r="O923" s="133">
        <f t="shared" si="228"/>
        <v>82810.049999999988</v>
      </c>
      <c r="P923" s="133">
        <f t="shared" si="228"/>
        <v>0</v>
      </c>
      <c r="Q923" s="133">
        <f t="shared" si="228"/>
        <v>157877.95000000001</v>
      </c>
      <c r="R923" s="133">
        <f t="shared" si="228"/>
        <v>0</v>
      </c>
      <c r="S923" s="25" t="s">
        <v>18</v>
      </c>
      <c r="T923" s="25" t="s">
        <v>18</v>
      </c>
      <c r="U923" s="28" t="s">
        <v>18</v>
      </c>
    </row>
    <row r="924" spans="1:21" ht="13.5" thickBot="1" x14ac:dyDescent="0.25">
      <c r="A924" s="223" t="s">
        <v>1129</v>
      </c>
      <c r="B924" s="29" t="s">
        <v>1123</v>
      </c>
      <c r="C924" s="30" t="s">
        <v>40</v>
      </c>
      <c r="D924" s="31">
        <v>1980</v>
      </c>
      <c r="E924" s="31"/>
      <c r="F924" s="158">
        <v>24.15</v>
      </c>
      <c r="G924" s="30">
        <v>4</v>
      </c>
      <c r="H924" s="32">
        <v>1679.6</v>
      </c>
      <c r="I924" s="84">
        <v>1533.1</v>
      </c>
      <c r="J924" s="84">
        <v>687</v>
      </c>
      <c r="K924" s="602">
        <v>46</v>
      </c>
      <c r="L924" s="17" t="s">
        <v>93</v>
      </c>
      <c r="M924" s="113">
        <v>247875</v>
      </c>
      <c r="N924" s="113">
        <v>0</v>
      </c>
      <c r="O924" s="113">
        <f>M924-Q924</f>
        <v>85282.76999999999</v>
      </c>
      <c r="P924" s="113">
        <v>0</v>
      </c>
      <c r="Q924" s="113">
        <v>162592.23000000001</v>
      </c>
      <c r="R924" s="113">
        <v>0</v>
      </c>
      <c r="S924" s="113">
        <v>147.58000000000001</v>
      </c>
      <c r="T924" s="113">
        <v>147.58000000000001</v>
      </c>
      <c r="U924" s="272">
        <v>44196</v>
      </c>
    </row>
    <row r="925" spans="1:21" ht="13.5" thickBot="1" x14ac:dyDescent="0.25">
      <c r="A925" s="87"/>
      <c r="B925" s="124" t="s">
        <v>31</v>
      </c>
      <c r="C925" s="25" t="s">
        <v>18</v>
      </c>
      <c r="D925" s="25" t="s">
        <v>18</v>
      </c>
      <c r="E925" s="25" t="s">
        <v>18</v>
      </c>
      <c r="F925" s="25" t="s">
        <v>18</v>
      </c>
      <c r="G925" s="25" t="s">
        <v>18</v>
      </c>
      <c r="H925" s="7">
        <f>H924</f>
        <v>1679.6</v>
      </c>
      <c r="I925" s="7">
        <f t="shared" ref="I925:K925" si="229">I924</f>
        <v>1533.1</v>
      </c>
      <c r="J925" s="7">
        <f t="shared" si="229"/>
        <v>687</v>
      </c>
      <c r="K925" s="454">
        <f t="shared" si="229"/>
        <v>46</v>
      </c>
      <c r="L925" s="25" t="s">
        <v>18</v>
      </c>
      <c r="M925" s="133">
        <f>M924</f>
        <v>247875</v>
      </c>
      <c r="N925" s="133">
        <f t="shared" ref="N925:R925" si="230">N924</f>
        <v>0</v>
      </c>
      <c r="O925" s="133">
        <f t="shared" si="230"/>
        <v>85282.76999999999</v>
      </c>
      <c r="P925" s="133">
        <f t="shared" si="230"/>
        <v>0</v>
      </c>
      <c r="Q925" s="133">
        <f t="shared" si="230"/>
        <v>162592.23000000001</v>
      </c>
      <c r="R925" s="133">
        <f t="shared" si="230"/>
        <v>0</v>
      </c>
      <c r="S925" s="25" t="s">
        <v>18</v>
      </c>
      <c r="T925" s="25" t="s">
        <v>18</v>
      </c>
      <c r="U925" s="28" t="s">
        <v>18</v>
      </c>
    </row>
    <row r="926" spans="1:21" ht="13.5" thickBot="1" x14ac:dyDescent="0.25">
      <c r="A926" s="223" t="s">
        <v>1130</v>
      </c>
      <c r="B926" s="29" t="s">
        <v>1124</v>
      </c>
      <c r="C926" s="30" t="s">
        <v>40</v>
      </c>
      <c r="D926" s="31">
        <v>1981</v>
      </c>
      <c r="E926" s="31"/>
      <c r="F926" s="158">
        <v>24.15</v>
      </c>
      <c r="G926" s="30">
        <v>4</v>
      </c>
      <c r="H926" s="32">
        <v>1643.1</v>
      </c>
      <c r="I926" s="84">
        <v>1483.7</v>
      </c>
      <c r="J926" s="84">
        <v>680</v>
      </c>
      <c r="K926" s="602">
        <v>57</v>
      </c>
      <c r="L926" s="17" t="s">
        <v>93</v>
      </c>
      <c r="M926" s="113">
        <v>242489</v>
      </c>
      <c r="N926" s="113">
        <v>0</v>
      </c>
      <c r="O926" s="113">
        <f>M926-Q926</f>
        <v>83429.69</v>
      </c>
      <c r="P926" s="113">
        <v>0</v>
      </c>
      <c r="Q926" s="113">
        <v>159059.31</v>
      </c>
      <c r="R926" s="113">
        <v>0</v>
      </c>
      <c r="S926" s="113">
        <v>147.58000000000001</v>
      </c>
      <c r="T926" s="113">
        <v>147.58000000000001</v>
      </c>
      <c r="U926" s="272">
        <v>44196</v>
      </c>
    </row>
    <row r="927" spans="1:21" ht="13.5" thickBot="1" x14ac:dyDescent="0.25">
      <c r="A927" s="87"/>
      <c r="B927" s="124" t="s">
        <v>31</v>
      </c>
      <c r="C927" s="25" t="s">
        <v>18</v>
      </c>
      <c r="D927" s="25" t="s">
        <v>18</v>
      </c>
      <c r="E927" s="25" t="s">
        <v>18</v>
      </c>
      <c r="F927" s="25" t="s">
        <v>18</v>
      </c>
      <c r="G927" s="25" t="s">
        <v>18</v>
      </c>
      <c r="H927" s="7">
        <f>H926</f>
        <v>1643.1</v>
      </c>
      <c r="I927" s="7">
        <f t="shared" ref="I927:K927" si="231">I926</f>
        <v>1483.7</v>
      </c>
      <c r="J927" s="7">
        <f t="shared" si="231"/>
        <v>680</v>
      </c>
      <c r="K927" s="454">
        <f t="shared" si="231"/>
        <v>57</v>
      </c>
      <c r="L927" s="25" t="s">
        <v>18</v>
      </c>
      <c r="M927" s="133">
        <f>M926</f>
        <v>242489</v>
      </c>
      <c r="N927" s="133">
        <f t="shared" ref="N927:R927" si="232">N926</f>
        <v>0</v>
      </c>
      <c r="O927" s="133">
        <f t="shared" si="232"/>
        <v>83429.69</v>
      </c>
      <c r="P927" s="133">
        <f t="shared" si="232"/>
        <v>0</v>
      </c>
      <c r="Q927" s="133">
        <f t="shared" si="232"/>
        <v>159059.31</v>
      </c>
      <c r="R927" s="133">
        <f t="shared" si="232"/>
        <v>0</v>
      </c>
      <c r="S927" s="25" t="s">
        <v>18</v>
      </c>
      <c r="T927" s="25" t="s">
        <v>18</v>
      </c>
      <c r="U927" s="28" t="s">
        <v>18</v>
      </c>
    </row>
    <row r="928" spans="1:21" ht="13.5" thickBot="1" x14ac:dyDescent="0.25">
      <c r="A928" s="155" t="s">
        <v>309</v>
      </c>
      <c r="B928" s="27" t="s">
        <v>188</v>
      </c>
      <c r="C928" s="25" t="s">
        <v>18</v>
      </c>
      <c r="D928" s="25" t="s">
        <v>18</v>
      </c>
      <c r="E928" s="25" t="s">
        <v>18</v>
      </c>
      <c r="F928" s="25" t="s">
        <v>18</v>
      </c>
      <c r="G928" s="25" t="s">
        <v>18</v>
      </c>
      <c r="H928" s="7">
        <v>3071.8</v>
      </c>
      <c r="I928" s="7">
        <v>2690</v>
      </c>
      <c r="J928" s="7">
        <v>1480</v>
      </c>
      <c r="K928" s="335">
        <v>140</v>
      </c>
      <c r="L928" s="16" t="s">
        <v>18</v>
      </c>
      <c r="M928" s="7">
        <v>749111</v>
      </c>
      <c r="N928" s="7">
        <v>0</v>
      </c>
      <c r="O928" s="7">
        <v>442379.55000000005</v>
      </c>
      <c r="P928" s="7">
        <v>0</v>
      </c>
      <c r="Q928" s="7">
        <v>306731.44999999995</v>
      </c>
      <c r="R928" s="7">
        <v>0</v>
      </c>
      <c r="S928" s="7" t="s">
        <v>18</v>
      </c>
      <c r="T928" s="7" t="s">
        <v>18</v>
      </c>
      <c r="U928" s="28" t="s">
        <v>18</v>
      </c>
    </row>
    <row r="929" spans="1:21" ht="13.5" thickBot="1" x14ac:dyDescent="0.25">
      <c r="A929" s="223" t="s">
        <v>320</v>
      </c>
      <c r="B929" s="68" t="s">
        <v>446</v>
      </c>
      <c r="C929" s="30" t="s">
        <v>40</v>
      </c>
      <c r="D929" s="31">
        <v>1971</v>
      </c>
      <c r="E929" s="83"/>
      <c r="F929" s="30" t="s">
        <v>138</v>
      </c>
      <c r="G929" s="30">
        <v>3</v>
      </c>
      <c r="H929" s="32">
        <v>1572.1</v>
      </c>
      <c r="I929" s="32">
        <v>1241.4000000000001</v>
      </c>
      <c r="J929" s="32">
        <v>740</v>
      </c>
      <c r="K929" s="357">
        <v>61</v>
      </c>
      <c r="L929" s="17" t="s">
        <v>41</v>
      </c>
      <c r="M929" s="32">
        <v>345705</v>
      </c>
      <c r="N929" s="32">
        <v>0</v>
      </c>
      <c r="O929" s="32">
        <v>204152.42</v>
      </c>
      <c r="P929" s="32">
        <v>0</v>
      </c>
      <c r="Q929" s="32">
        <v>141552.57999999999</v>
      </c>
      <c r="R929" s="32">
        <v>0</v>
      </c>
      <c r="S929" s="32">
        <f>M929/I929</f>
        <v>278.47994200096662</v>
      </c>
      <c r="T929" s="32">
        <v>278.48</v>
      </c>
      <c r="U929" s="272">
        <v>44196</v>
      </c>
    </row>
    <row r="930" spans="1:21" ht="13.5" thickBot="1" x14ac:dyDescent="0.25">
      <c r="A930" s="87"/>
      <c r="B930" s="33" t="s">
        <v>31</v>
      </c>
      <c r="C930" s="25" t="s">
        <v>18</v>
      </c>
      <c r="D930" s="25" t="s">
        <v>18</v>
      </c>
      <c r="E930" s="25" t="s">
        <v>18</v>
      </c>
      <c r="F930" s="25" t="s">
        <v>18</v>
      </c>
      <c r="G930" s="25" t="s">
        <v>18</v>
      </c>
      <c r="H930" s="7">
        <f>H929</f>
        <v>1572.1</v>
      </c>
      <c r="I930" s="7">
        <f>I929</f>
        <v>1241.4000000000001</v>
      </c>
      <c r="J930" s="7">
        <f>J929</f>
        <v>740</v>
      </c>
      <c r="K930" s="335">
        <f>K929</f>
        <v>61</v>
      </c>
      <c r="L930" s="16" t="s">
        <v>18</v>
      </c>
      <c r="M930" s="7">
        <v>345705</v>
      </c>
      <c r="N930" s="7">
        <v>0</v>
      </c>
      <c r="O930" s="7">
        <v>204152.42</v>
      </c>
      <c r="P930" s="7">
        <v>0</v>
      </c>
      <c r="Q930" s="7">
        <v>141552.57999999999</v>
      </c>
      <c r="R930" s="7">
        <v>0</v>
      </c>
      <c r="S930" s="7" t="s">
        <v>18</v>
      </c>
      <c r="T930" s="7" t="s">
        <v>18</v>
      </c>
      <c r="U930" s="28" t="s">
        <v>18</v>
      </c>
    </row>
    <row r="931" spans="1:21" ht="13.5" thickBot="1" x14ac:dyDescent="0.25">
      <c r="A931" s="223" t="s">
        <v>321</v>
      </c>
      <c r="B931" s="68" t="s">
        <v>447</v>
      </c>
      <c r="C931" s="30" t="s">
        <v>40</v>
      </c>
      <c r="D931" s="31">
        <v>1969</v>
      </c>
      <c r="E931" s="31"/>
      <c r="F931" s="30" t="s">
        <v>138</v>
      </c>
      <c r="G931" s="30">
        <v>3</v>
      </c>
      <c r="H931" s="32">
        <v>1499.7</v>
      </c>
      <c r="I931" s="32">
        <v>1448.6</v>
      </c>
      <c r="J931" s="32">
        <v>740</v>
      </c>
      <c r="K931" s="357">
        <v>79</v>
      </c>
      <c r="L931" s="17" t="s">
        <v>41</v>
      </c>
      <c r="M931" s="32">
        <v>403406</v>
      </c>
      <c r="N931" s="32">
        <v>0</v>
      </c>
      <c r="O931" s="32">
        <v>238227.13</v>
      </c>
      <c r="P931" s="32">
        <v>0</v>
      </c>
      <c r="Q931" s="32">
        <v>165178.87</v>
      </c>
      <c r="R931" s="32">
        <v>0</v>
      </c>
      <c r="S931" s="32">
        <f>M931/I931</f>
        <v>278.47991163882369</v>
      </c>
      <c r="T931" s="32">
        <v>278.48</v>
      </c>
      <c r="U931" s="272">
        <v>44196</v>
      </c>
    </row>
    <row r="932" spans="1:21" ht="13.5" thickBot="1" x14ac:dyDescent="0.25">
      <c r="A932" s="154"/>
      <c r="B932" s="33" t="s">
        <v>31</v>
      </c>
      <c r="C932" s="25" t="s">
        <v>18</v>
      </c>
      <c r="D932" s="25" t="s">
        <v>18</v>
      </c>
      <c r="E932" s="25" t="s">
        <v>18</v>
      </c>
      <c r="F932" s="25" t="s">
        <v>18</v>
      </c>
      <c r="G932" s="25" t="s">
        <v>18</v>
      </c>
      <c r="H932" s="7">
        <f>H931</f>
        <v>1499.7</v>
      </c>
      <c r="I932" s="7">
        <f>I931</f>
        <v>1448.6</v>
      </c>
      <c r="J932" s="7">
        <f>J931</f>
        <v>740</v>
      </c>
      <c r="K932" s="335">
        <f>K931</f>
        <v>79</v>
      </c>
      <c r="L932" s="16" t="s">
        <v>18</v>
      </c>
      <c r="M932" s="7">
        <v>403406</v>
      </c>
      <c r="N932" s="7">
        <v>0</v>
      </c>
      <c r="O932" s="7">
        <v>238227.13</v>
      </c>
      <c r="P932" s="7">
        <v>0</v>
      </c>
      <c r="Q932" s="7">
        <v>165178.87</v>
      </c>
      <c r="R932" s="7">
        <v>0</v>
      </c>
      <c r="S932" s="7" t="s">
        <v>18</v>
      </c>
      <c r="T932" s="7" t="s">
        <v>18</v>
      </c>
      <c r="U932" s="28" t="s">
        <v>18</v>
      </c>
    </row>
    <row r="933" spans="1:21" ht="27.75" customHeight="1" thickBot="1" x14ac:dyDescent="0.25">
      <c r="A933" s="152">
        <v>14</v>
      </c>
      <c r="B933" s="126" t="s">
        <v>148</v>
      </c>
      <c r="C933" s="25" t="s">
        <v>18</v>
      </c>
      <c r="D933" s="25" t="s">
        <v>18</v>
      </c>
      <c r="E933" s="25" t="s">
        <v>18</v>
      </c>
      <c r="F933" s="25" t="s">
        <v>18</v>
      </c>
      <c r="G933" s="25" t="s">
        <v>18</v>
      </c>
      <c r="H933" s="82">
        <f>H934+H982+H985</f>
        <v>16817.900000000001</v>
      </c>
      <c r="I933" s="82">
        <f>I934+I982+I985</f>
        <v>14418.900000000001</v>
      </c>
      <c r="J933" s="82">
        <f>J934+J982+J985</f>
        <v>7406.4899999999989</v>
      </c>
      <c r="K933" s="359">
        <f>K934+K982+K985</f>
        <v>550</v>
      </c>
      <c r="L933" s="16" t="s">
        <v>18</v>
      </c>
      <c r="M933" s="7">
        <f>M934+M982+M985</f>
        <v>37844092.829999998</v>
      </c>
      <c r="N933" s="82">
        <f t="shared" ref="N933:Q933" si="233">N934+N982+N985</f>
        <v>0</v>
      </c>
      <c r="O933" s="82">
        <f t="shared" si="233"/>
        <v>27416487.169999998</v>
      </c>
      <c r="P933" s="82">
        <f t="shared" si="233"/>
        <v>0</v>
      </c>
      <c r="Q933" s="82">
        <f t="shared" si="233"/>
        <v>10427605.66</v>
      </c>
      <c r="R933" s="82">
        <v>0</v>
      </c>
      <c r="S933" s="7" t="s">
        <v>18</v>
      </c>
      <c r="T933" s="7" t="s">
        <v>18</v>
      </c>
      <c r="U933" s="28" t="s">
        <v>18</v>
      </c>
    </row>
    <row r="934" spans="1:21" ht="13.5" thickBot="1" x14ac:dyDescent="0.25">
      <c r="A934" s="155" t="s">
        <v>322</v>
      </c>
      <c r="B934" s="27" t="s">
        <v>190</v>
      </c>
      <c r="C934" s="25" t="s">
        <v>18</v>
      </c>
      <c r="D934" s="25" t="s">
        <v>18</v>
      </c>
      <c r="E934" s="25" t="s">
        <v>18</v>
      </c>
      <c r="F934" s="25" t="s">
        <v>18</v>
      </c>
      <c r="G934" s="25" t="s">
        <v>18</v>
      </c>
      <c r="H934" s="7">
        <f>H936+H943+H945+H947+H951+H954+H957+H961+H965+H969+H973+H976+H978+H981</f>
        <v>13132.800000000001</v>
      </c>
      <c r="I934" s="7">
        <f t="shared" ref="I934:K934" si="234">I936+I943+I945+I947+I951+I954+I957+I961+I965+I969+I973+I976+I978+I981</f>
        <v>11014.300000000001</v>
      </c>
      <c r="J934" s="7">
        <f t="shared" si="234"/>
        <v>6079.4199999999992</v>
      </c>
      <c r="K934" s="335">
        <f t="shared" si="234"/>
        <v>369</v>
      </c>
      <c r="L934" s="16" t="s">
        <v>18</v>
      </c>
      <c r="M934" s="7">
        <f>M936+M943+M945+M947+M951+M954+M957+M961+M965+M969+M973+M976+M978+M981</f>
        <v>16341576.83</v>
      </c>
      <c r="N934" s="7">
        <f t="shared" ref="N934:R934" si="235">N936+N943+N945+N947+N951+N954+N957+N961+N965+N969+N973+N976+N978+N981</f>
        <v>0</v>
      </c>
      <c r="O934" s="7">
        <f t="shared" si="235"/>
        <v>12578026.579999998</v>
      </c>
      <c r="P934" s="7">
        <f t="shared" si="235"/>
        <v>0</v>
      </c>
      <c r="Q934" s="7">
        <f t="shared" si="235"/>
        <v>3763550.2500000005</v>
      </c>
      <c r="R934" s="7">
        <f t="shared" si="235"/>
        <v>0</v>
      </c>
      <c r="S934" s="7" t="s">
        <v>18</v>
      </c>
      <c r="T934" s="7" t="s">
        <v>18</v>
      </c>
      <c r="U934" s="28" t="s">
        <v>18</v>
      </c>
    </row>
    <row r="935" spans="1:21" x14ac:dyDescent="0.2">
      <c r="A935" s="868" t="s">
        <v>323</v>
      </c>
      <c r="B935" s="42" t="s">
        <v>1132</v>
      </c>
      <c r="C935" s="22" t="s">
        <v>40</v>
      </c>
      <c r="D935" s="22">
        <v>1991</v>
      </c>
      <c r="E935" s="22" t="s">
        <v>1133</v>
      </c>
      <c r="F935" s="46" t="s">
        <v>1134</v>
      </c>
      <c r="G935" s="22">
        <v>4</v>
      </c>
      <c r="H935" s="910">
        <v>2828</v>
      </c>
      <c r="I935" s="910">
        <v>2552.8000000000002</v>
      </c>
      <c r="J935" s="910">
        <v>865.6</v>
      </c>
      <c r="K935" s="333">
        <v>86</v>
      </c>
      <c r="L935" s="850" t="s">
        <v>49</v>
      </c>
      <c r="M935" s="910">
        <v>5777145</v>
      </c>
      <c r="N935" s="910">
        <v>0</v>
      </c>
      <c r="O935" s="910">
        <v>4446638.43</v>
      </c>
      <c r="P935" s="910">
        <v>0</v>
      </c>
      <c r="Q935" s="910">
        <v>1330506.57</v>
      </c>
      <c r="R935" s="910">
        <v>0</v>
      </c>
      <c r="S935" s="910">
        <f>M935/J935</f>
        <v>6674.1508780036966</v>
      </c>
      <c r="T935" s="910">
        <v>7580.56</v>
      </c>
      <c r="U935" s="236">
        <v>44196</v>
      </c>
    </row>
    <row r="936" spans="1:21" x14ac:dyDescent="0.2">
      <c r="A936" s="868"/>
      <c r="B936" s="41" t="s">
        <v>31</v>
      </c>
      <c r="C936" s="19" t="s">
        <v>18</v>
      </c>
      <c r="D936" s="19" t="s">
        <v>18</v>
      </c>
      <c r="E936" s="19" t="s">
        <v>18</v>
      </c>
      <c r="F936" s="19" t="s">
        <v>18</v>
      </c>
      <c r="G936" s="19" t="s">
        <v>18</v>
      </c>
      <c r="H936" s="13">
        <f>H935</f>
        <v>2828</v>
      </c>
      <c r="I936" s="13">
        <f t="shared" ref="I936:K936" si="236">I935</f>
        <v>2552.8000000000002</v>
      </c>
      <c r="J936" s="13">
        <f t="shared" si="236"/>
        <v>865.6</v>
      </c>
      <c r="K936" s="345">
        <f t="shared" si="236"/>
        <v>86</v>
      </c>
      <c r="L936" s="852" t="s">
        <v>18</v>
      </c>
      <c r="M936" s="13">
        <f>M935</f>
        <v>5777145</v>
      </c>
      <c r="N936" s="13">
        <f t="shared" ref="N936:R936" si="237">N935</f>
        <v>0</v>
      </c>
      <c r="O936" s="13">
        <f t="shared" si="237"/>
        <v>4446638.43</v>
      </c>
      <c r="P936" s="13">
        <f t="shared" si="237"/>
        <v>0</v>
      </c>
      <c r="Q936" s="13">
        <f t="shared" si="237"/>
        <v>1330506.57</v>
      </c>
      <c r="R936" s="13">
        <f t="shared" si="237"/>
        <v>0</v>
      </c>
      <c r="S936" s="13" t="s">
        <v>18</v>
      </c>
      <c r="T936" s="13" t="s">
        <v>18</v>
      </c>
      <c r="U936" s="414" t="s">
        <v>18</v>
      </c>
    </row>
    <row r="937" spans="1:21" x14ac:dyDescent="0.2">
      <c r="A937" s="868" t="s">
        <v>324</v>
      </c>
      <c r="B937" s="45" t="s">
        <v>453</v>
      </c>
      <c r="C937" s="22" t="s">
        <v>40</v>
      </c>
      <c r="D937" s="907">
        <v>1967</v>
      </c>
      <c r="E937" s="907" t="s">
        <v>1133</v>
      </c>
      <c r="F937" s="46" t="s">
        <v>141</v>
      </c>
      <c r="G937" s="22">
        <v>2</v>
      </c>
      <c r="H937" s="910">
        <v>583.6</v>
      </c>
      <c r="I937" s="910">
        <v>521.4</v>
      </c>
      <c r="J937" s="910">
        <v>372.6</v>
      </c>
      <c r="K937" s="333">
        <v>20</v>
      </c>
      <c r="L937" s="850" t="s">
        <v>145</v>
      </c>
      <c r="M937" s="910">
        <v>55658</v>
      </c>
      <c r="N937" s="910">
        <v>0</v>
      </c>
      <c r="O937" s="910">
        <v>42839.67</v>
      </c>
      <c r="P937" s="910">
        <v>0</v>
      </c>
      <c r="Q937" s="910">
        <v>12818.33</v>
      </c>
      <c r="R937" s="910">
        <v>0</v>
      </c>
      <c r="S937" s="910">
        <f>M937/H937</f>
        <v>95.370116518163115</v>
      </c>
      <c r="T937" s="910">
        <v>122.15</v>
      </c>
      <c r="U937" s="236">
        <v>44196</v>
      </c>
    </row>
    <row r="938" spans="1:21" x14ac:dyDescent="0.2">
      <c r="A938" s="868" t="s">
        <v>324</v>
      </c>
      <c r="B938" s="45" t="s">
        <v>453</v>
      </c>
      <c r="C938" s="22" t="s">
        <v>40</v>
      </c>
      <c r="D938" s="907">
        <v>1967</v>
      </c>
      <c r="E938" s="907" t="s">
        <v>1133</v>
      </c>
      <c r="F938" s="46" t="s">
        <v>141</v>
      </c>
      <c r="G938" s="22">
        <v>2</v>
      </c>
      <c r="H938" s="910">
        <v>583.6</v>
      </c>
      <c r="I938" s="910">
        <v>521.4</v>
      </c>
      <c r="J938" s="910">
        <v>372.6</v>
      </c>
      <c r="K938" s="333">
        <v>20</v>
      </c>
      <c r="L938" s="851" t="s">
        <v>142</v>
      </c>
      <c r="M938" s="910">
        <v>317414</v>
      </c>
      <c r="N938" s="910">
        <v>0</v>
      </c>
      <c r="O938" s="910">
        <v>244311.9</v>
      </c>
      <c r="P938" s="910">
        <v>0</v>
      </c>
      <c r="Q938" s="910">
        <v>73102.100000000006</v>
      </c>
      <c r="R938" s="910">
        <v>0</v>
      </c>
      <c r="S938" s="910">
        <f t="shared" ref="S938:S942" si="238">M938/H938</f>
        <v>543.8896504455106</v>
      </c>
      <c r="T938" s="910">
        <v>543.89</v>
      </c>
      <c r="U938" s="236">
        <v>44196</v>
      </c>
    </row>
    <row r="939" spans="1:21" x14ac:dyDescent="0.2">
      <c r="A939" s="868" t="s">
        <v>324</v>
      </c>
      <c r="B939" s="45" t="s">
        <v>453</v>
      </c>
      <c r="C939" s="22" t="s">
        <v>40</v>
      </c>
      <c r="D939" s="907">
        <v>1967</v>
      </c>
      <c r="E939" s="907" t="s">
        <v>1133</v>
      </c>
      <c r="F939" s="46" t="s">
        <v>141</v>
      </c>
      <c r="G939" s="22">
        <v>2</v>
      </c>
      <c r="H939" s="910">
        <v>583.6</v>
      </c>
      <c r="I939" s="910">
        <v>521.4</v>
      </c>
      <c r="J939" s="910">
        <v>372.6</v>
      </c>
      <c r="K939" s="333">
        <v>20</v>
      </c>
      <c r="L939" s="2" t="s">
        <v>1135</v>
      </c>
      <c r="M939" s="910">
        <v>55658</v>
      </c>
      <c r="N939" s="910">
        <v>0</v>
      </c>
      <c r="O939" s="910">
        <v>42839.67</v>
      </c>
      <c r="P939" s="910">
        <v>0</v>
      </c>
      <c r="Q939" s="910">
        <v>12818.33</v>
      </c>
      <c r="R939" s="910">
        <v>0</v>
      </c>
      <c r="S939" s="910">
        <f t="shared" si="238"/>
        <v>95.370116518163115</v>
      </c>
      <c r="T939" s="910">
        <v>122.15</v>
      </c>
      <c r="U939" s="236">
        <v>44196</v>
      </c>
    </row>
    <row r="940" spans="1:21" x14ac:dyDescent="0.2">
      <c r="A940" s="868" t="s">
        <v>324</v>
      </c>
      <c r="B940" s="45" t="s">
        <v>453</v>
      </c>
      <c r="C940" s="22" t="s">
        <v>40</v>
      </c>
      <c r="D940" s="907">
        <v>1967</v>
      </c>
      <c r="E940" s="907" t="s">
        <v>1133</v>
      </c>
      <c r="F940" s="46" t="s">
        <v>141</v>
      </c>
      <c r="G940" s="22">
        <v>2</v>
      </c>
      <c r="H940" s="910">
        <v>583.6</v>
      </c>
      <c r="I940" s="910">
        <v>521.4</v>
      </c>
      <c r="J940" s="910">
        <v>372.6</v>
      </c>
      <c r="K940" s="333">
        <v>20</v>
      </c>
      <c r="L940" s="850" t="s">
        <v>124</v>
      </c>
      <c r="M940" s="910">
        <v>184616</v>
      </c>
      <c r="N940" s="910">
        <v>0</v>
      </c>
      <c r="O940" s="910">
        <v>142097.97</v>
      </c>
      <c r="P940" s="910">
        <v>0</v>
      </c>
      <c r="Q940" s="910">
        <v>42518.03</v>
      </c>
      <c r="R940" s="910">
        <v>0</v>
      </c>
      <c r="S940" s="910">
        <f t="shared" si="238"/>
        <v>316.33995887594239</v>
      </c>
      <c r="T940" s="910">
        <v>316.33999999999997</v>
      </c>
      <c r="U940" s="236">
        <v>44196</v>
      </c>
    </row>
    <row r="941" spans="1:21" ht="25.5" x14ac:dyDescent="0.2">
      <c r="A941" s="868" t="s">
        <v>324</v>
      </c>
      <c r="B941" s="45" t="s">
        <v>453</v>
      </c>
      <c r="C941" s="22" t="s">
        <v>40</v>
      </c>
      <c r="D941" s="907">
        <v>1967</v>
      </c>
      <c r="E941" s="907" t="s">
        <v>1133</v>
      </c>
      <c r="F941" s="46" t="s">
        <v>141</v>
      </c>
      <c r="G941" s="22">
        <v>2</v>
      </c>
      <c r="H941" s="910">
        <v>583.6</v>
      </c>
      <c r="I941" s="910">
        <v>521.4</v>
      </c>
      <c r="J941" s="910">
        <v>372.6</v>
      </c>
      <c r="K941" s="333">
        <v>20</v>
      </c>
      <c r="L941" s="850" t="s">
        <v>1136</v>
      </c>
      <c r="M941" s="910">
        <v>74210</v>
      </c>
      <c r="N941" s="910">
        <v>0</v>
      </c>
      <c r="O941" s="910">
        <v>57119.05</v>
      </c>
      <c r="P941" s="910">
        <v>0</v>
      </c>
      <c r="Q941" s="910">
        <v>17090.95</v>
      </c>
      <c r="R941" s="910">
        <v>0</v>
      </c>
      <c r="S941" s="910">
        <f t="shared" si="238"/>
        <v>127.15901302261823</v>
      </c>
      <c r="T941" s="910">
        <v>162.86000000000001</v>
      </c>
      <c r="U941" s="236">
        <v>44196</v>
      </c>
    </row>
    <row r="942" spans="1:21" x14ac:dyDescent="0.2">
      <c r="A942" s="868" t="s">
        <v>324</v>
      </c>
      <c r="B942" s="45" t="s">
        <v>453</v>
      </c>
      <c r="C942" s="22" t="s">
        <v>40</v>
      </c>
      <c r="D942" s="907">
        <v>1967</v>
      </c>
      <c r="E942" s="907" t="s">
        <v>1133</v>
      </c>
      <c r="F942" s="46" t="s">
        <v>141</v>
      </c>
      <c r="G942" s="22">
        <v>2</v>
      </c>
      <c r="H942" s="910">
        <v>583.6</v>
      </c>
      <c r="I942" s="910">
        <v>521.4</v>
      </c>
      <c r="J942" s="910">
        <v>372.6</v>
      </c>
      <c r="K942" s="333">
        <v>20</v>
      </c>
      <c r="L942" s="850" t="s">
        <v>1137</v>
      </c>
      <c r="M942" s="910">
        <v>565911</v>
      </c>
      <c r="N942" s="910">
        <v>0</v>
      </c>
      <c r="O942" s="910">
        <v>435578.75</v>
      </c>
      <c r="P942" s="910">
        <v>0</v>
      </c>
      <c r="Q942" s="910">
        <v>130332.25</v>
      </c>
      <c r="R942" s="910">
        <v>0</v>
      </c>
      <c r="S942" s="910">
        <f t="shared" si="238"/>
        <v>969.68985606579849</v>
      </c>
      <c r="T942" s="910">
        <v>969.69</v>
      </c>
      <c r="U942" s="236">
        <v>44196</v>
      </c>
    </row>
    <row r="943" spans="1:21" x14ac:dyDescent="0.2">
      <c r="A943" s="868"/>
      <c r="B943" s="41" t="s">
        <v>31</v>
      </c>
      <c r="C943" s="19" t="s">
        <v>18</v>
      </c>
      <c r="D943" s="19" t="s">
        <v>18</v>
      </c>
      <c r="E943" s="19" t="s">
        <v>18</v>
      </c>
      <c r="F943" s="19" t="s">
        <v>18</v>
      </c>
      <c r="G943" s="19" t="s">
        <v>18</v>
      </c>
      <c r="H943" s="13">
        <f>H937</f>
        <v>583.6</v>
      </c>
      <c r="I943" s="13">
        <f t="shared" ref="I943:K943" si="239">I937</f>
        <v>521.4</v>
      </c>
      <c r="J943" s="13">
        <f t="shared" si="239"/>
        <v>372.6</v>
      </c>
      <c r="K943" s="345">
        <f t="shared" si="239"/>
        <v>20</v>
      </c>
      <c r="L943" s="852" t="s">
        <v>18</v>
      </c>
      <c r="M943" s="13">
        <f>M937+M938+M939+M940+M941+M942</f>
        <v>1253467</v>
      </c>
      <c r="N943" s="13">
        <f t="shared" ref="N943:R943" si="240">N937+N938+N939+N940+N941+N942</f>
        <v>0</v>
      </c>
      <c r="O943" s="13">
        <f t="shared" si="240"/>
        <v>964787.01</v>
      </c>
      <c r="P943" s="13">
        <f t="shared" si="240"/>
        <v>0</v>
      </c>
      <c r="Q943" s="13">
        <f t="shared" si="240"/>
        <v>288679.99</v>
      </c>
      <c r="R943" s="13">
        <f t="shared" si="240"/>
        <v>0</v>
      </c>
      <c r="S943" s="13" t="s">
        <v>18</v>
      </c>
      <c r="T943" s="13" t="s">
        <v>18</v>
      </c>
      <c r="U943" s="414" t="s">
        <v>18</v>
      </c>
    </row>
    <row r="944" spans="1:21" x14ac:dyDescent="0.2">
      <c r="A944" s="868" t="s">
        <v>325</v>
      </c>
      <c r="B944" s="45" t="s">
        <v>461</v>
      </c>
      <c r="C944" s="22" t="s">
        <v>40</v>
      </c>
      <c r="D944" s="907">
        <v>1969</v>
      </c>
      <c r="E944" s="907" t="s">
        <v>1133</v>
      </c>
      <c r="F944" s="46" t="s">
        <v>141</v>
      </c>
      <c r="G944" s="22">
        <v>2</v>
      </c>
      <c r="H944" s="910">
        <v>580.79999999999995</v>
      </c>
      <c r="I944" s="910">
        <v>519.6</v>
      </c>
      <c r="J944" s="910">
        <v>388.5</v>
      </c>
      <c r="K944" s="333">
        <v>17</v>
      </c>
      <c r="L944" s="850" t="s">
        <v>413</v>
      </c>
      <c r="M944" s="910">
        <v>141889</v>
      </c>
      <c r="N944" s="910">
        <v>0</v>
      </c>
      <c r="O944" s="910">
        <v>109211.22</v>
      </c>
      <c r="P944" s="910">
        <v>0</v>
      </c>
      <c r="Q944" s="910">
        <v>32677.78</v>
      </c>
      <c r="R944" s="910">
        <v>0</v>
      </c>
      <c r="S944" s="910">
        <f>M944/H944</f>
        <v>244.29924242424244</v>
      </c>
      <c r="T944" s="910">
        <v>244.3</v>
      </c>
      <c r="U944" s="236">
        <v>44196</v>
      </c>
    </row>
    <row r="945" spans="1:21" x14ac:dyDescent="0.2">
      <c r="A945" s="868"/>
      <c r="B945" s="41" t="s">
        <v>31</v>
      </c>
      <c r="C945" s="19" t="s">
        <v>18</v>
      </c>
      <c r="D945" s="19" t="s">
        <v>18</v>
      </c>
      <c r="E945" s="19" t="s">
        <v>18</v>
      </c>
      <c r="F945" s="19" t="s">
        <v>18</v>
      </c>
      <c r="G945" s="19" t="s">
        <v>18</v>
      </c>
      <c r="H945" s="13">
        <f>H944</f>
        <v>580.79999999999995</v>
      </c>
      <c r="I945" s="13">
        <f t="shared" ref="I945:K945" si="241">I944</f>
        <v>519.6</v>
      </c>
      <c r="J945" s="13">
        <f t="shared" si="241"/>
        <v>388.5</v>
      </c>
      <c r="K945" s="345">
        <f t="shared" si="241"/>
        <v>17</v>
      </c>
      <c r="L945" s="852" t="s">
        <v>18</v>
      </c>
      <c r="M945" s="13">
        <f>M944</f>
        <v>141889</v>
      </c>
      <c r="N945" s="13">
        <f t="shared" ref="N945:R945" si="242">N944</f>
        <v>0</v>
      </c>
      <c r="O945" s="13">
        <f t="shared" si="242"/>
        <v>109211.22</v>
      </c>
      <c r="P945" s="13">
        <f t="shared" si="242"/>
        <v>0</v>
      </c>
      <c r="Q945" s="13">
        <f t="shared" si="242"/>
        <v>32677.78</v>
      </c>
      <c r="R945" s="13">
        <f t="shared" si="242"/>
        <v>0</v>
      </c>
      <c r="S945" s="13" t="s">
        <v>18</v>
      </c>
      <c r="T945" s="13" t="s">
        <v>18</v>
      </c>
      <c r="U945" s="414" t="s">
        <v>18</v>
      </c>
    </row>
    <row r="946" spans="1:21" x14ac:dyDescent="0.2">
      <c r="A946" s="905" t="s">
        <v>326</v>
      </c>
      <c r="B946" s="45" t="s">
        <v>450</v>
      </c>
      <c r="C946" s="22" t="s">
        <v>40</v>
      </c>
      <c r="D946" s="907">
        <v>1964</v>
      </c>
      <c r="E946" s="907" t="s">
        <v>1133</v>
      </c>
      <c r="F946" s="46" t="s">
        <v>141</v>
      </c>
      <c r="G946" s="22">
        <v>2</v>
      </c>
      <c r="H946" s="910">
        <v>572.70000000000005</v>
      </c>
      <c r="I946" s="910">
        <v>510.8</v>
      </c>
      <c r="J946" s="910">
        <v>326.89999999999998</v>
      </c>
      <c r="K946" s="333">
        <v>15</v>
      </c>
      <c r="L946" s="850" t="s">
        <v>1137</v>
      </c>
      <c r="M946" s="910">
        <v>762628.69</v>
      </c>
      <c r="N946" s="910">
        <v>0</v>
      </c>
      <c r="O946" s="910">
        <v>586991.32999999996</v>
      </c>
      <c r="P946" s="910">
        <v>0</v>
      </c>
      <c r="Q946" s="910">
        <v>175637.36</v>
      </c>
      <c r="R946" s="910">
        <v>0</v>
      </c>
      <c r="S946" s="910">
        <f>M946/H946</f>
        <v>1331.6373144752922</v>
      </c>
      <c r="T946" s="910">
        <v>969.69</v>
      </c>
      <c r="U946" s="236">
        <v>44196</v>
      </c>
    </row>
    <row r="947" spans="1:21" x14ac:dyDescent="0.2">
      <c r="A947" s="869"/>
      <c r="B947" s="41" t="s">
        <v>31</v>
      </c>
      <c r="C947" s="19" t="s">
        <v>18</v>
      </c>
      <c r="D947" s="19" t="s">
        <v>18</v>
      </c>
      <c r="E947" s="19" t="s">
        <v>18</v>
      </c>
      <c r="F947" s="19" t="s">
        <v>18</v>
      </c>
      <c r="G947" s="19" t="s">
        <v>18</v>
      </c>
      <c r="H947" s="13">
        <f>H946</f>
        <v>572.70000000000005</v>
      </c>
      <c r="I947" s="13">
        <f t="shared" ref="I947:K947" si="243">I946</f>
        <v>510.8</v>
      </c>
      <c r="J947" s="13">
        <f t="shared" si="243"/>
        <v>326.89999999999998</v>
      </c>
      <c r="K947" s="345">
        <f t="shared" si="243"/>
        <v>15</v>
      </c>
      <c r="L947" s="852" t="s">
        <v>18</v>
      </c>
      <c r="M947" s="13">
        <f>M946</f>
        <v>762628.69</v>
      </c>
      <c r="N947" s="13">
        <f t="shared" ref="N947:R947" si="244">N946</f>
        <v>0</v>
      </c>
      <c r="O947" s="13">
        <f t="shared" si="244"/>
        <v>586991.32999999996</v>
      </c>
      <c r="P947" s="13">
        <f t="shared" si="244"/>
        <v>0</v>
      </c>
      <c r="Q947" s="13">
        <f t="shared" si="244"/>
        <v>175637.36</v>
      </c>
      <c r="R947" s="13">
        <f t="shared" si="244"/>
        <v>0</v>
      </c>
      <c r="S947" s="13" t="s">
        <v>18</v>
      </c>
      <c r="T947" s="13" t="s">
        <v>18</v>
      </c>
      <c r="U947" s="414" t="s">
        <v>18</v>
      </c>
    </row>
    <row r="948" spans="1:21" x14ac:dyDescent="0.2">
      <c r="A948" s="868" t="s">
        <v>327</v>
      </c>
      <c r="B948" s="42" t="s">
        <v>456</v>
      </c>
      <c r="C948" s="22" t="s">
        <v>40</v>
      </c>
      <c r="D948" s="22">
        <v>1963</v>
      </c>
      <c r="E948" s="22" t="s">
        <v>1133</v>
      </c>
      <c r="F948" s="46" t="s">
        <v>141</v>
      </c>
      <c r="G948" s="22">
        <v>2</v>
      </c>
      <c r="H948" s="910">
        <v>577.20000000000005</v>
      </c>
      <c r="I948" s="910">
        <v>516</v>
      </c>
      <c r="J948" s="910">
        <v>334.6</v>
      </c>
      <c r="K948" s="333">
        <v>26</v>
      </c>
      <c r="L948" s="850" t="s">
        <v>413</v>
      </c>
      <c r="M948" s="910">
        <v>141010</v>
      </c>
      <c r="N948" s="910">
        <v>0</v>
      </c>
      <c r="O948" s="910">
        <v>108534.66</v>
      </c>
      <c r="P948" s="910">
        <v>0</v>
      </c>
      <c r="Q948" s="910">
        <v>32475.34</v>
      </c>
      <c r="R948" s="910">
        <v>0</v>
      </c>
      <c r="S948" s="910">
        <f t="shared" ref="S948:S950" si="245">M948/H948</f>
        <v>244.30006930006928</v>
      </c>
      <c r="T948" s="910">
        <v>244.3</v>
      </c>
      <c r="U948" s="236">
        <v>44196</v>
      </c>
    </row>
    <row r="949" spans="1:21" ht="25.5" x14ac:dyDescent="0.2">
      <c r="A949" s="868" t="s">
        <v>327</v>
      </c>
      <c r="B949" s="42" t="s">
        <v>456</v>
      </c>
      <c r="C949" s="22" t="s">
        <v>40</v>
      </c>
      <c r="D949" s="22">
        <v>1963</v>
      </c>
      <c r="E949" s="22" t="s">
        <v>1133</v>
      </c>
      <c r="F949" s="46" t="s">
        <v>141</v>
      </c>
      <c r="G949" s="22">
        <v>2</v>
      </c>
      <c r="H949" s="910">
        <v>577.20000000000005</v>
      </c>
      <c r="I949" s="910">
        <v>516</v>
      </c>
      <c r="J949" s="910">
        <v>334.6</v>
      </c>
      <c r="K949" s="333">
        <v>26</v>
      </c>
      <c r="L949" s="850" t="s">
        <v>1136</v>
      </c>
      <c r="M949" s="910">
        <v>74130</v>
      </c>
      <c r="N949" s="910">
        <v>0</v>
      </c>
      <c r="O949" s="910">
        <v>57057.479999999996</v>
      </c>
      <c r="P949" s="910">
        <v>0</v>
      </c>
      <c r="Q949" s="910">
        <v>17072.52</v>
      </c>
      <c r="R949" s="910">
        <v>0</v>
      </c>
      <c r="S949" s="910">
        <f t="shared" si="245"/>
        <v>128.43035343035342</v>
      </c>
      <c r="T949" s="910">
        <v>162.86000000000001</v>
      </c>
      <c r="U949" s="236">
        <v>44196</v>
      </c>
    </row>
    <row r="950" spans="1:21" x14ac:dyDescent="0.2">
      <c r="A950" s="868" t="s">
        <v>327</v>
      </c>
      <c r="B950" s="42" t="s">
        <v>456</v>
      </c>
      <c r="C950" s="22" t="s">
        <v>40</v>
      </c>
      <c r="D950" s="22">
        <v>1963</v>
      </c>
      <c r="E950" s="22" t="s">
        <v>1133</v>
      </c>
      <c r="F950" s="46" t="s">
        <v>141</v>
      </c>
      <c r="G950" s="22">
        <v>2</v>
      </c>
      <c r="H950" s="910">
        <v>577.20000000000005</v>
      </c>
      <c r="I950" s="910">
        <v>516</v>
      </c>
      <c r="J950" s="910">
        <v>334.6</v>
      </c>
      <c r="K950" s="333">
        <v>26</v>
      </c>
      <c r="L950" s="10" t="s">
        <v>1137</v>
      </c>
      <c r="M950" s="910">
        <v>559705</v>
      </c>
      <c r="N950" s="910">
        <v>0</v>
      </c>
      <c r="O950" s="910">
        <v>430802.02</v>
      </c>
      <c r="P950" s="910">
        <v>0</v>
      </c>
      <c r="Q950" s="910">
        <v>128902.98</v>
      </c>
      <c r="R950" s="910">
        <v>0</v>
      </c>
      <c r="S950" s="910">
        <f t="shared" si="245"/>
        <v>969.68988218988216</v>
      </c>
      <c r="T950" s="910">
        <v>969.69</v>
      </c>
      <c r="U950" s="236">
        <v>44196</v>
      </c>
    </row>
    <row r="951" spans="1:21" x14ac:dyDescent="0.2">
      <c r="A951" s="868"/>
      <c r="B951" s="41" t="s">
        <v>31</v>
      </c>
      <c r="C951" s="19" t="s">
        <v>18</v>
      </c>
      <c r="D951" s="19" t="s">
        <v>18</v>
      </c>
      <c r="E951" s="19" t="s">
        <v>18</v>
      </c>
      <c r="F951" s="19" t="s">
        <v>18</v>
      </c>
      <c r="G951" s="19" t="s">
        <v>18</v>
      </c>
      <c r="H951" s="13">
        <f>H948</f>
        <v>577.20000000000005</v>
      </c>
      <c r="I951" s="13">
        <f t="shared" ref="I951:K951" si="246">I948</f>
        <v>516</v>
      </c>
      <c r="J951" s="13">
        <f t="shared" si="246"/>
        <v>334.6</v>
      </c>
      <c r="K951" s="345">
        <f t="shared" si="246"/>
        <v>26</v>
      </c>
      <c r="L951" s="852" t="s">
        <v>18</v>
      </c>
      <c r="M951" s="13">
        <f>M948+M949+M950</f>
        <v>774845</v>
      </c>
      <c r="N951" s="13">
        <f t="shared" ref="N951:R951" si="247">N948+N949+N950</f>
        <v>0</v>
      </c>
      <c r="O951" s="13">
        <f t="shared" si="247"/>
        <v>596394.16</v>
      </c>
      <c r="P951" s="13">
        <f t="shared" si="247"/>
        <v>0</v>
      </c>
      <c r="Q951" s="13">
        <f t="shared" si="247"/>
        <v>178450.84</v>
      </c>
      <c r="R951" s="13">
        <f t="shared" si="247"/>
        <v>0</v>
      </c>
      <c r="S951" s="13" t="s">
        <v>18</v>
      </c>
      <c r="T951" s="13" t="s">
        <v>18</v>
      </c>
      <c r="U951" s="414" t="s">
        <v>18</v>
      </c>
    </row>
    <row r="952" spans="1:21" ht="25.5" x14ac:dyDescent="0.2">
      <c r="A952" s="868" t="s">
        <v>328</v>
      </c>
      <c r="B952" s="42" t="s">
        <v>455</v>
      </c>
      <c r="C952" s="22" t="s">
        <v>40</v>
      </c>
      <c r="D952" s="22">
        <v>1963</v>
      </c>
      <c r="E952" s="22" t="s">
        <v>1133</v>
      </c>
      <c r="F952" s="46" t="s">
        <v>141</v>
      </c>
      <c r="G952" s="22">
        <v>2</v>
      </c>
      <c r="H952" s="910">
        <v>569.6</v>
      </c>
      <c r="I952" s="910">
        <v>507</v>
      </c>
      <c r="J952" s="910">
        <v>331.2</v>
      </c>
      <c r="K952" s="333">
        <v>14</v>
      </c>
      <c r="L952" s="850" t="s">
        <v>1136</v>
      </c>
      <c r="M952" s="910">
        <v>74010</v>
      </c>
      <c r="N952" s="910">
        <v>0</v>
      </c>
      <c r="O952" s="910">
        <v>56965.11</v>
      </c>
      <c r="P952" s="910">
        <v>0</v>
      </c>
      <c r="Q952" s="910">
        <v>17044.89</v>
      </c>
      <c r="R952" s="910">
        <v>0</v>
      </c>
      <c r="S952" s="910">
        <f t="shared" ref="S952:S953" si="248">M952/H952</f>
        <v>129.93328651685394</v>
      </c>
      <c r="T952" s="910">
        <v>162.86000000000001</v>
      </c>
      <c r="U952" s="236">
        <v>44196</v>
      </c>
    </row>
    <row r="953" spans="1:21" x14ac:dyDescent="0.2">
      <c r="A953" s="868" t="s">
        <v>328</v>
      </c>
      <c r="B953" s="42" t="s">
        <v>455</v>
      </c>
      <c r="C953" s="22" t="s">
        <v>40</v>
      </c>
      <c r="D953" s="22">
        <v>1963</v>
      </c>
      <c r="E953" s="22" t="s">
        <v>1133</v>
      </c>
      <c r="F953" s="46" t="s">
        <v>141</v>
      </c>
      <c r="G953" s="22">
        <v>2</v>
      </c>
      <c r="H953" s="910">
        <v>569.6</v>
      </c>
      <c r="I953" s="910">
        <v>507</v>
      </c>
      <c r="J953" s="910">
        <v>331.2</v>
      </c>
      <c r="K953" s="333">
        <v>14</v>
      </c>
      <c r="L953" s="850" t="s">
        <v>1137</v>
      </c>
      <c r="M953" s="910">
        <v>552335</v>
      </c>
      <c r="N953" s="910">
        <v>0</v>
      </c>
      <c r="O953" s="910">
        <v>425129.37</v>
      </c>
      <c r="P953" s="910">
        <v>0</v>
      </c>
      <c r="Q953" s="910">
        <v>127205.63</v>
      </c>
      <c r="R953" s="910">
        <v>0</v>
      </c>
      <c r="S953" s="910">
        <f t="shared" si="248"/>
        <v>969.68925561797744</v>
      </c>
      <c r="T953" s="910">
        <v>969.69</v>
      </c>
      <c r="U953" s="236">
        <v>44196</v>
      </c>
    </row>
    <row r="954" spans="1:21" x14ac:dyDescent="0.2">
      <c r="A954" s="868"/>
      <c r="B954" s="41" t="s">
        <v>31</v>
      </c>
      <c r="C954" s="19" t="s">
        <v>18</v>
      </c>
      <c r="D954" s="19" t="s">
        <v>18</v>
      </c>
      <c r="E954" s="19" t="s">
        <v>18</v>
      </c>
      <c r="F954" s="19" t="s">
        <v>18</v>
      </c>
      <c r="G954" s="19" t="s">
        <v>18</v>
      </c>
      <c r="H954" s="13">
        <f>H952</f>
        <v>569.6</v>
      </c>
      <c r="I954" s="13">
        <f t="shared" ref="I954:K954" si="249">I952</f>
        <v>507</v>
      </c>
      <c r="J954" s="13">
        <f t="shared" si="249"/>
        <v>331.2</v>
      </c>
      <c r="K954" s="345">
        <f t="shared" si="249"/>
        <v>14</v>
      </c>
      <c r="L954" s="852" t="s">
        <v>18</v>
      </c>
      <c r="M954" s="13">
        <f>M952+M953</f>
        <v>626345</v>
      </c>
      <c r="N954" s="13">
        <f t="shared" ref="N954:R954" si="250">N952+N953</f>
        <v>0</v>
      </c>
      <c r="O954" s="13">
        <f t="shared" si="250"/>
        <v>482094.48</v>
      </c>
      <c r="P954" s="13">
        <f t="shared" si="250"/>
        <v>0</v>
      </c>
      <c r="Q954" s="13">
        <f t="shared" si="250"/>
        <v>144250.52000000002</v>
      </c>
      <c r="R954" s="13">
        <f t="shared" si="250"/>
        <v>0</v>
      </c>
      <c r="S954" s="13" t="s">
        <v>18</v>
      </c>
      <c r="T954" s="13" t="s">
        <v>18</v>
      </c>
      <c r="U954" s="414" t="s">
        <v>18</v>
      </c>
    </row>
    <row r="955" spans="1:21" x14ac:dyDescent="0.2">
      <c r="A955" s="868" t="s">
        <v>329</v>
      </c>
      <c r="B955" s="42" t="s">
        <v>454</v>
      </c>
      <c r="C955" s="22" t="s">
        <v>40</v>
      </c>
      <c r="D955" s="22">
        <v>1969</v>
      </c>
      <c r="E955" s="22" t="s">
        <v>1133</v>
      </c>
      <c r="F955" s="46" t="s">
        <v>141</v>
      </c>
      <c r="G955" s="22">
        <v>3</v>
      </c>
      <c r="H955" s="910">
        <v>835.6</v>
      </c>
      <c r="I955" s="910">
        <v>515.6</v>
      </c>
      <c r="J955" s="910">
        <v>389</v>
      </c>
      <c r="K955" s="333">
        <v>19</v>
      </c>
      <c r="L955" s="850" t="s">
        <v>1135</v>
      </c>
      <c r="M955" s="910">
        <v>58355</v>
      </c>
      <c r="N955" s="910">
        <v>0</v>
      </c>
      <c r="O955" s="910">
        <v>44915.54</v>
      </c>
      <c r="P955" s="910">
        <v>0</v>
      </c>
      <c r="Q955" s="910">
        <v>13439.46</v>
      </c>
      <c r="R955" s="910">
        <v>0</v>
      </c>
      <c r="S955" s="910">
        <f t="shared" ref="S955:S956" si="251">M955/H955</f>
        <v>69.83604595500239</v>
      </c>
      <c r="T955" s="910">
        <v>122.15</v>
      </c>
      <c r="U955" s="236">
        <v>44196</v>
      </c>
    </row>
    <row r="956" spans="1:21" x14ac:dyDescent="0.2">
      <c r="A956" s="868" t="s">
        <v>329</v>
      </c>
      <c r="B956" s="42" t="s">
        <v>454</v>
      </c>
      <c r="C956" s="22" t="s">
        <v>40</v>
      </c>
      <c r="D956" s="22">
        <v>1969</v>
      </c>
      <c r="E956" s="22" t="s">
        <v>1133</v>
      </c>
      <c r="F956" s="46" t="s">
        <v>141</v>
      </c>
      <c r="G956" s="22">
        <v>3</v>
      </c>
      <c r="H956" s="910">
        <v>835.6</v>
      </c>
      <c r="I956" s="910">
        <v>515.6</v>
      </c>
      <c r="J956" s="910">
        <v>389</v>
      </c>
      <c r="K956" s="333">
        <v>19</v>
      </c>
      <c r="L956" s="850" t="s">
        <v>124</v>
      </c>
      <c r="M956" s="910">
        <v>264334</v>
      </c>
      <c r="N956" s="910">
        <v>0</v>
      </c>
      <c r="O956" s="910">
        <v>203456.5</v>
      </c>
      <c r="P956" s="910">
        <v>0</v>
      </c>
      <c r="Q956" s="910">
        <v>60877.5</v>
      </c>
      <c r="R956" s="910">
        <v>0</v>
      </c>
      <c r="S956" s="910">
        <f t="shared" si="251"/>
        <v>316.3403542364768</v>
      </c>
      <c r="T956" s="910">
        <v>316.33999999999997</v>
      </c>
      <c r="U956" s="236">
        <v>44196</v>
      </c>
    </row>
    <row r="957" spans="1:21" x14ac:dyDescent="0.2">
      <c r="A957" s="868"/>
      <c r="B957" s="41" t="s">
        <v>31</v>
      </c>
      <c r="C957" s="19" t="s">
        <v>18</v>
      </c>
      <c r="D957" s="19" t="s">
        <v>18</v>
      </c>
      <c r="E957" s="19" t="s">
        <v>18</v>
      </c>
      <c r="F957" s="19" t="s">
        <v>18</v>
      </c>
      <c r="G957" s="19" t="s">
        <v>18</v>
      </c>
      <c r="H957" s="13">
        <f>H955</f>
        <v>835.6</v>
      </c>
      <c r="I957" s="13">
        <f t="shared" ref="I957:K957" si="252">I955</f>
        <v>515.6</v>
      </c>
      <c r="J957" s="13">
        <f t="shared" si="252"/>
        <v>389</v>
      </c>
      <c r="K957" s="345">
        <f t="shared" si="252"/>
        <v>19</v>
      </c>
      <c r="L957" s="852" t="s">
        <v>18</v>
      </c>
      <c r="M957" s="13">
        <f>M955+M956</f>
        <v>322689</v>
      </c>
      <c r="N957" s="13">
        <f t="shared" ref="N957:R957" si="253">N955+N956</f>
        <v>0</v>
      </c>
      <c r="O957" s="13">
        <f t="shared" si="253"/>
        <v>248372.04</v>
      </c>
      <c r="P957" s="13">
        <f t="shared" si="253"/>
        <v>0</v>
      </c>
      <c r="Q957" s="13">
        <f t="shared" si="253"/>
        <v>74316.959999999992</v>
      </c>
      <c r="R957" s="13">
        <f t="shared" si="253"/>
        <v>0</v>
      </c>
      <c r="S957" s="13" t="s">
        <v>18</v>
      </c>
      <c r="T957" s="13" t="s">
        <v>18</v>
      </c>
      <c r="U957" s="414" t="s">
        <v>18</v>
      </c>
    </row>
    <row r="958" spans="1:21" x14ac:dyDescent="0.2">
      <c r="A958" s="905" t="s">
        <v>330</v>
      </c>
      <c r="B958" s="45" t="s">
        <v>449</v>
      </c>
      <c r="C958" s="22" t="s">
        <v>40</v>
      </c>
      <c r="D958" s="907">
        <v>1976</v>
      </c>
      <c r="E958" s="907" t="s">
        <v>1133</v>
      </c>
      <c r="F958" s="46" t="s">
        <v>141</v>
      </c>
      <c r="G958" s="22">
        <v>2</v>
      </c>
      <c r="H958" s="910">
        <v>557</v>
      </c>
      <c r="I958" s="910">
        <v>514.79999999999995</v>
      </c>
      <c r="J958" s="910">
        <v>344</v>
      </c>
      <c r="K958" s="333">
        <v>21</v>
      </c>
      <c r="L958" s="850" t="s">
        <v>142</v>
      </c>
      <c r="M958" s="910">
        <v>243314.98</v>
      </c>
      <c r="N958" s="910">
        <v>0</v>
      </c>
      <c r="O958" s="910">
        <v>187278.27000000002</v>
      </c>
      <c r="P958" s="910">
        <v>0</v>
      </c>
      <c r="Q958" s="910">
        <v>56036.71</v>
      </c>
      <c r="R958" s="910">
        <v>0</v>
      </c>
      <c r="S958" s="910">
        <f t="shared" ref="S958:S960" si="254">M958/H958</f>
        <v>436.83120287253143</v>
      </c>
      <c r="T958" s="910">
        <v>543.89</v>
      </c>
      <c r="U958" s="236">
        <v>44196</v>
      </c>
    </row>
    <row r="959" spans="1:21" x14ac:dyDescent="0.2">
      <c r="A959" s="905" t="s">
        <v>330</v>
      </c>
      <c r="B959" s="45" t="s">
        <v>449</v>
      </c>
      <c r="C959" s="22" t="s">
        <v>40</v>
      </c>
      <c r="D959" s="907">
        <v>1976</v>
      </c>
      <c r="E959" s="907" t="s">
        <v>1133</v>
      </c>
      <c r="F959" s="46" t="s">
        <v>141</v>
      </c>
      <c r="G959" s="22">
        <v>2</v>
      </c>
      <c r="H959" s="910">
        <v>557</v>
      </c>
      <c r="I959" s="910">
        <v>514.79999999999995</v>
      </c>
      <c r="J959" s="910">
        <v>344</v>
      </c>
      <c r="K959" s="333">
        <v>21</v>
      </c>
      <c r="L959" s="850" t="s">
        <v>124</v>
      </c>
      <c r="M959" s="910">
        <v>180409.91</v>
      </c>
      <c r="N959" s="910">
        <v>0</v>
      </c>
      <c r="O959" s="910">
        <v>138860.57</v>
      </c>
      <c r="P959" s="910">
        <v>0</v>
      </c>
      <c r="Q959" s="910">
        <v>41549.339999999997</v>
      </c>
      <c r="R959" s="910">
        <v>0</v>
      </c>
      <c r="S959" s="910">
        <f t="shared" si="254"/>
        <v>323.8957091561939</v>
      </c>
      <c r="T959" s="910">
        <v>316.33999999999997</v>
      </c>
      <c r="U959" s="236">
        <v>44196</v>
      </c>
    </row>
    <row r="960" spans="1:21" x14ac:dyDescent="0.2">
      <c r="A960" s="905" t="s">
        <v>330</v>
      </c>
      <c r="B960" s="45" t="s">
        <v>449</v>
      </c>
      <c r="C960" s="22" t="s">
        <v>40</v>
      </c>
      <c r="D960" s="907">
        <v>1976</v>
      </c>
      <c r="E960" s="907" t="s">
        <v>1133</v>
      </c>
      <c r="F960" s="46" t="s">
        <v>141</v>
      </c>
      <c r="G960" s="22">
        <v>2</v>
      </c>
      <c r="H960" s="910">
        <v>557</v>
      </c>
      <c r="I960" s="910">
        <v>514.79999999999995</v>
      </c>
      <c r="J960" s="910">
        <v>344</v>
      </c>
      <c r="K960" s="333">
        <v>21</v>
      </c>
      <c r="L960" s="850" t="s">
        <v>143</v>
      </c>
      <c r="M960" s="910">
        <v>790621.91</v>
      </c>
      <c r="N960" s="910">
        <v>0</v>
      </c>
      <c r="O960" s="910">
        <v>608537.57000000007</v>
      </c>
      <c r="P960" s="910">
        <v>0</v>
      </c>
      <c r="Q960" s="910">
        <v>182084.34</v>
      </c>
      <c r="R960" s="910">
        <v>0</v>
      </c>
      <c r="S960" s="910">
        <f t="shared" si="254"/>
        <v>1419.4289228007183</v>
      </c>
      <c r="T960" s="910">
        <v>3674.65</v>
      </c>
      <c r="U960" s="236">
        <v>44196</v>
      </c>
    </row>
    <row r="961" spans="1:21" x14ac:dyDescent="0.2">
      <c r="A961" s="869"/>
      <c r="B961" s="41" t="s">
        <v>31</v>
      </c>
      <c r="C961" s="19" t="s">
        <v>18</v>
      </c>
      <c r="D961" s="19" t="s">
        <v>18</v>
      </c>
      <c r="E961" s="19" t="s">
        <v>18</v>
      </c>
      <c r="F961" s="19" t="s">
        <v>18</v>
      </c>
      <c r="G961" s="19" t="s">
        <v>18</v>
      </c>
      <c r="H961" s="13">
        <f>H958</f>
        <v>557</v>
      </c>
      <c r="I961" s="13">
        <f t="shared" ref="I961:K961" si="255">I958</f>
        <v>514.79999999999995</v>
      </c>
      <c r="J961" s="13">
        <f t="shared" si="255"/>
        <v>344</v>
      </c>
      <c r="K961" s="345">
        <f t="shared" si="255"/>
        <v>21</v>
      </c>
      <c r="L961" s="852" t="s">
        <v>18</v>
      </c>
      <c r="M961" s="13">
        <f>M958+M959+M960</f>
        <v>1214346.8</v>
      </c>
      <c r="N961" s="13">
        <f t="shared" ref="N961:R961" si="256">N958+N959+N960</f>
        <v>0</v>
      </c>
      <c r="O961" s="13">
        <f t="shared" si="256"/>
        <v>934676.41000000015</v>
      </c>
      <c r="P961" s="13">
        <f t="shared" si="256"/>
        <v>0</v>
      </c>
      <c r="Q961" s="13">
        <f t="shared" si="256"/>
        <v>279670.39</v>
      </c>
      <c r="R961" s="13">
        <f t="shared" si="256"/>
        <v>0</v>
      </c>
      <c r="S961" s="13" t="s">
        <v>18</v>
      </c>
      <c r="T961" s="13" t="s">
        <v>18</v>
      </c>
      <c r="U961" s="414" t="s">
        <v>18</v>
      </c>
    </row>
    <row r="962" spans="1:21" x14ac:dyDescent="0.2">
      <c r="A962" s="905" t="s">
        <v>331</v>
      </c>
      <c r="B962" s="45" t="s">
        <v>451</v>
      </c>
      <c r="C962" s="22" t="s">
        <v>40</v>
      </c>
      <c r="D962" s="907">
        <v>1975</v>
      </c>
      <c r="E962" s="907" t="s">
        <v>1133</v>
      </c>
      <c r="F962" s="46" t="s">
        <v>144</v>
      </c>
      <c r="G962" s="22">
        <v>3</v>
      </c>
      <c r="H962" s="910">
        <v>1924.7</v>
      </c>
      <c r="I962" s="910">
        <v>1438.1</v>
      </c>
      <c r="J962" s="910">
        <v>681</v>
      </c>
      <c r="K962" s="333">
        <v>56</v>
      </c>
      <c r="L962" s="850" t="s">
        <v>1137</v>
      </c>
      <c r="M962" s="910">
        <v>1206026.78</v>
      </c>
      <c r="N962" s="910">
        <v>0</v>
      </c>
      <c r="O962" s="910">
        <v>928272.53</v>
      </c>
      <c r="P962" s="910">
        <v>0</v>
      </c>
      <c r="Q962" s="910">
        <v>277754.25</v>
      </c>
      <c r="R962" s="910">
        <v>0</v>
      </c>
      <c r="S962" s="910">
        <f t="shared" ref="S962:S964" si="257">M962/H962</f>
        <v>626.60507092014336</v>
      </c>
      <c r="T962" s="910">
        <v>710.9</v>
      </c>
      <c r="U962" s="236">
        <v>44196</v>
      </c>
    </row>
    <row r="963" spans="1:21" x14ac:dyDescent="0.2">
      <c r="A963" s="905" t="s">
        <v>331</v>
      </c>
      <c r="B963" s="45" t="s">
        <v>451</v>
      </c>
      <c r="C963" s="22" t="s">
        <v>40</v>
      </c>
      <c r="D963" s="907">
        <v>1975</v>
      </c>
      <c r="E963" s="907" t="s">
        <v>1133</v>
      </c>
      <c r="F963" s="46" t="s">
        <v>144</v>
      </c>
      <c r="G963" s="22">
        <v>3</v>
      </c>
      <c r="H963" s="910">
        <v>1924.7</v>
      </c>
      <c r="I963" s="910">
        <v>1438.1</v>
      </c>
      <c r="J963" s="910">
        <v>681</v>
      </c>
      <c r="K963" s="333">
        <v>56</v>
      </c>
      <c r="L963" s="850" t="s">
        <v>145</v>
      </c>
      <c r="M963" s="910">
        <v>106763</v>
      </c>
      <c r="N963" s="910">
        <v>0</v>
      </c>
      <c r="O963" s="910">
        <v>82174.929999999993</v>
      </c>
      <c r="P963" s="910">
        <v>0</v>
      </c>
      <c r="Q963" s="910">
        <v>24588.07</v>
      </c>
      <c r="R963" s="910">
        <v>0</v>
      </c>
      <c r="S963" s="910">
        <f t="shared" si="257"/>
        <v>55.469943367797576</v>
      </c>
      <c r="T963" s="910">
        <v>55.47</v>
      </c>
      <c r="U963" s="236">
        <v>44196</v>
      </c>
    </row>
    <row r="964" spans="1:21" x14ac:dyDescent="0.2">
      <c r="A964" s="905" t="s">
        <v>331</v>
      </c>
      <c r="B964" s="45" t="s">
        <v>451</v>
      </c>
      <c r="C964" s="22" t="s">
        <v>40</v>
      </c>
      <c r="D964" s="907">
        <v>1975</v>
      </c>
      <c r="E964" s="907" t="s">
        <v>1133</v>
      </c>
      <c r="F964" s="46" t="s">
        <v>144</v>
      </c>
      <c r="G964" s="22">
        <v>3</v>
      </c>
      <c r="H964" s="910">
        <v>1924.7</v>
      </c>
      <c r="I964" s="910">
        <v>1438.1</v>
      </c>
      <c r="J964" s="910">
        <v>681</v>
      </c>
      <c r="K964" s="333">
        <v>56</v>
      </c>
      <c r="L964" s="2" t="s">
        <v>1135</v>
      </c>
      <c r="M964" s="910">
        <v>106763</v>
      </c>
      <c r="N964" s="910">
        <v>0</v>
      </c>
      <c r="O964" s="910">
        <v>82174.929999999993</v>
      </c>
      <c r="P964" s="910">
        <v>0</v>
      </c>
      <c r="Q964" s="910">
        <v>24588.07</v>
      </c>
      <c r="R964" s="910">
        <v>0</v>
      </c>
      <c r="S964" s="910">
        <f t="shared" si="257"/>
        <v>55.469943367797576</v>
      </c>
      <c r="T964" s="910">
        <v>55.47</v>
      </c>
      <c r="U964" s="236">
        <v>44196</v>
      </c>
    </row>
    <row r="965" spans="1:21" x14ac:dyDescent="0.2">
      <c r="A965" s="869"/>
      <c r="B965" s="41" t="s">
        <v>31</v>
      </c>
      <c r="C965" s="19" t="s">
        <v>18</v>
      </c>
      <c r="D965" s="19" t="s">
        <v>18</v>
      </c>
      <c r="E965" s="19" t="s">
        <v>18</v>
      </c>
      <c r="F965" s="19" t="s">
        <v>18</v>
      </c>
      <c r="G965" s="19" t="s">
        <v>18</v>
      </c>
      <c r="H965" s="13">
        <f>H962</f>
        <v>1924.7</v>
      </c>
      <c r="I965" s="13">
        <f t="shared" ref="I965:K965" si="258">I962</f>
        <v>1438.1</v>
      </c>
      <c r="J965" s="13">
        <f t="shared" si="258"/>
        <v>681</v>
      </c>
      <c r="K965" s="345">
        <f t="shared" si="258"/>
        <v>56</v>
      </c>
      <c r="L965" s="852" t="s">
        <v>18</v>
      </c>
      <c r="M965" s="13">
        <f>M962+M963+M964</f>
        <v>1419552.78</v>
      </c>
      <c r="N965" s="13">
        <f t="shared" ref="N965:R965" si="259">N962+N963+N964</f>
        <v>0</v>
      </c>
      <c r="O965" s="13">
        <f t="shared" si="259"/>
        <v>1092622.3899999999</v>
      </c>
      <c r="P965" s="13">
        <f t="shared" si="259"/>
        <v>0</v>
      </c>
      <c r="Q965" s="13">
        <f t="shared" si="259"/>
        <v>326930.39</v>
      </c>
      <c r="R965" s="13">
        <f t="shared" si="259"/>
        <v>0</v>
      </c>
      <c r="S965" s="13" t="s">
        <v>18</v>
      </c>
      <c r="T965" s="13" t="s">
        <v>18</v>
      </c>
      <c r="U965" s="414" t="s">
        <v>18</v>
      </c>
    </row>
    <row r="966" spans="1:21" x14ac:dyDescent="0.2">
      <c r="A966" s="905" t="s">
        <v>332</v>
      </c>
      <c r="B966" s="45" t="s">
        <v>448</v>
      </c>
      <c r="C966" s="22" t="s">
        <v>40</v>
      </c>
      <c r="D966" s="907">
        <v>1972</v>
      </c>
      <c r="E966" s="907" t="s">
        <v>1133</v>
      </c>
      <c r="F966" s="46" t="s">
        <v>141</v>
      </c>
      <c r="G966" s="22">
        <v>2</v>
      </c>
      <c r="H966" s="910">
        <v>538.5</v>
      </c>
      <c r="I966" s="462">
        <v>497.1</v>
      </c>
      <c r="J966" s="462">
        <v>310.5</v>
      </c>
      <c r="K966" s="333">
        <v>16</v>
      </c>
      <c r="L966" s="850" t="s">
        <v>142</v>
      </c>
      <c r="M966" s="40">
        <v>243314.98</v>
      </c>
      <c r="N966" s="910">
        <v>0</v>
      </c>
      <c r="O966" s="910">
        <v>187278.27000000002</v>
      </c>
      <c r="P966" s="910">
        <v>0</v>
      </c>
      <c r="Q966" s="910">
        <v>56036.71</v>
      </c>
      <c r="R966" s="910">
        <v>0</v>
      </c>
      <c r="S966" s="910">
        <f t="shared" ref="S966:S968" si="260">M966/H966</f>
        <v>451.83840297121634</v>
      </c>
      <c r="T966" s="910">
        <v>543.89</v>
      </c>
      <c r="U966" s="236">
        <v>44196</v>
      </c>
    </row>
    <row r="967" spans="1:21" x14ac:dyDescent="0.2">
      <c r="A967" s="905" t="s">
        <v>332</v>
      </c>
      <c r="B967" s="45" t="s">
        <v>448</v>
      </c>
      <c r="C967" s="22" t="s">
        <v>40</v>
      </c>
      <c r="D967" s="907">
        <v>1972</v>
      </c>
      <c r="E967" s="907" t="s">
        <v>1133</v>
      </c>
      <c r="F967" s="46" t="s">
        <v>141</v>
      </c>
      <c r="G967" s="22">
        <v>2</v>
      </c>
      <c r="H967" s="910">
        <v>538.5</v>
      </c>
      <c r="I967" s="462">
        <v>497.1</v>
      </c>
      <c r="J967" s="462">
        <v>310.5</v>
      </c>
      <c r="K967" s="333">
        <v>16</v>
      </c>
      <c r="L967" s="850" t="s">
        <v>124</v>
      </c>
      <c r="M967" s="40">
        <v>180659.68</v>
      </c>
      <c r="N967" s="910">
        <v>0</v>
      </c>
      <c r="O967" s="910">
        <v>139052.82</v>
      </c>
      <c r="P967" s="910">
        <v>0</v>
      </c>
      <c r="Q967" s="910">
        <v>41606.86</v>
      </c>
      <c r="R967" s="910">
        <v>0</v>
      </c>
      <c r="S967" s="910">
        <f t="shared" si="260"/>
        <v>335.48687093779017</v>
      </c>
      <c r="T967" s="910">
        <v>316.33999999999997</v>
      </c>
      <c r="U967" s="236">
        <v>44196</v>
      </c>
    </row>
    <row r="968" spans="1:21" x14ac:dyDescent="0.2">
      <c r="A968" s="905" t="s">
        <v>332</v>
      </c>
      <c r="B968" s="45" t="s">
        <v>448</v>
      </c>
      <c r="C968" s="22" t="s">
        <v>40</v>
      </c>
      <c r="D968" s="907">
        <v>1972</v>
      </c>
      <c r="E968" s="907" t="s">
        <v>1133</v>
      </c>
      <c r="F968" s="46" t="s">
        <v>141</v>
      </c>
      <c r="G968" s="22">
        <v>2</v>
      </c>
      <c r="H968" s="910">
        <v>538.5</v>
      </c>
      <c r="I968" s="462">
        <v>497.1</v>
      </c>
      <c r="J968" s="462">
        <v>310.5</v>
      </c>
      <c r="K968" s="333">
        <v>16</v>
      </c>
      <c r="L968" s="850" t="s">
        <v>143</v>
      </c>
      <c r="M968" s="40">
        <v>790621.9</v>
      </c>
      <c r="N968" s="910">
        <v>0</v>
      </c>
      <c r="O968" s="910">
        <v>608537.56000000006</v>
      </c>
      <c r="P968" s="910">
        <v>0</v>
      </c>
      <c r="Q968" s="910">
        <v>182084.34</v>
      </c>
      <c r="R968" s="910">
        <v>0</v>
      </c>
      <c r="S968" s="910">
        <f t="shared" si="260"/>
        <v>1468.1929433611886</v>
      </c>
      <c r="T968" s="910">
        <v>3674.65</v>
      </c>
      <c r="U968" s="236">
        <v>44196</v>
      </c>
    </row>
    <row r="969" spans="1:21" x14ac:dyDescent="0.2">
      <c r="A969" s="905"/>
      <c r="B969" s="41" t="s">
        <v>31</v>
      </c>
      <c r="C969" s="19" t="s">
        <v>18</v>
      </c>
      <c r="D969" s="19" t="s">
        <v>18</v>
      </c>
      <c r="E969" s="19" t="s">
        <v>18</v>
      </c>
      <c r="F969" s="19" t="s">
        <v>18</v>
      </c>
      <c r="G969" s="19" t="s">
        <v>18</v>
      </c>
      <c r="H969" s="13">
        <f>H966</f>
        <v>538.5</v>
      </c>
      <c r="I969" s="13">
        <f t="shared" ref="I969:K969" si="261">I966</f>
        <v>497.1</v>
      </c>
      <c r="J969" s="13">
        <f t="shared" si="261"/>
        <v>310.5</v>
      </c>
      <c r="K969" s="345">
        <f t="shared" si="261"/>
        <v>16</v>
      </c>
      <c r="L969" s="852" t="s">
        <v>18</v>
      </c>
      <c r="M969" s="6">
        <f>M966+M967+M968</f>
        <v>1214596.56</v>
      </c>
      <c r="N969" s="6">
        <f t="shared" ref="N969:R969" si="262">N966+N967+N968</f>
        <v>0</v>
      </c>
      <c r="O969" s="6">
        <f t="shared" si="262"/>
        <v>934868.65000000014</v>
      </c>
      <c r="P969" s="6">
        <f t="shared" si="262"/>
        <v>0</v>
      </c>
      <c r="Q969" s="6">
        <f t="shared" si="262"/>
        <v>279727.91000000003</v>
      </c>
      <c r="R969" s="6">
        <f t="shared" si="262"/>
        <v>0</v>
      </c>
      <c r="S969" s="13" t="s">
        <v>18</v>
      </c>
      <c r="T969" s="13" t="s">
        <v>18</v>
      </c>
      <c r="U969" s="414" t="s">
        <v>18</v>
      </c>
    </row>
    <row r="970" spans="1:21" x14ac:dyDescent="0.2">
      <c r="A970" s="905" t="s">
        <v>333</v>
      </c>
      <c r="B970" s="45" t="s">
        <v>452</v>
      </c>
      <c r="C970" s="22" t="s">
        <v>40</v>
      </c>
      <c r="D970" s="907">
        <v>1977</v>
      </c>
      <c r="E970" s="907" t="s">
        <v>1133</v>
      </c>
      <c r="F970" s="46" t="s">
        <v>144</v>
      </c>
      <c r="G970" s="22">
        <v>3</v>
      </c>
      <c r="H970" s="910">
        <v>1957.7</v>
      </c>
      <c r="I970" s="910">
        <v>1470.7</v>
      </c>
      <c r="J970" s="910">
        <v>669.42</v>
      </c>
      <c r="K970" s="333">
        <v>38</v>
      </c>
      <c r="L970" s="850" t="s">
        <v>1137</v>
      </c>
      <c r="M970" s="910">
        <v>1391729</v>
      </c>
      <c r="N970" s="910">
        <v>0</v>
      </c>
      <c r="O970" s="910">
        <v>1071206.56</v>
      </c>
      <c r="P970" s="910">
        <v>0</v>
      </c>
      <c r="Q970" s="910">
        <v>320522.44</v>
      </c>
      <c r="R970" s="910">
        <v>0</v>
      </c>
      <c r="S970" s="910">
        <f t="shared" ref="S970:S972" si="263">M970/H970</f>
        <v>710.90003575624451</v>
      </c>
      <c r="T970" s="910">
        <v>710.9</v>
      </c>
      <c r="U970" s="236">
        <v>44196</v>
      </c>
    </row>
    <row r="971" spans="1:21" x14ac:dyDescent="0.2">
      <c r="A971" s="905" t="s">
        <v>333</v>
      </c>
      <c r="B971" s="45" t="s">
        <v>452</v>
      </c>
      <c r="C971" s="22" t="s">
        <v>40</v>
      </c>
      <c r="D971" s="907">
        <v>1977</v>
      </c>
      <c r="E971" s="907" t="s">
        <v>1133</v>
      </c>
      <c r="F971" s="46" t="s">
        <v>144</v>
      </c>
      <c r="G971" s="22">
        <v>3</v>
      </c>
      <c r="H971" s="910">
        <v>1957.7</v>
      </c>
      <c r="I971" s="910">
        <v>1470.7</v>
      </c>
      <c r="J971" s="910">
        <v>669.42</v>
      </c>
      <c r="K971" s="333">
        <v>38</v>
      </c>
      <c r="L971" s="850" t="s">
        <v>145</v>
      </c>
      <c r="M971" s="910">
        <v>108594</v>
      </c>
      <c r="N971" s="910">
        <v>0</v>
      </c>
      <c r="O971" s="910">
        <v>83584.240000000005</v>
      </c>
      <c r="P971" s="910">
        <v>0</v>
      </c>
      <c r="Q971" s="910">
        <v>25009.759999999998</v>
      </c>
      <c r="R971" s="910">
        <v>0</v>
      </c>
      <c r="S971" s="910">
        <f t="shared" si="263"/>
        <v>55.470194616131174</v>
      </c>
      <c r="T971" s="910">
        <v>55.47</v>
      </c>
      <c r="U971" s="236">
        <v>44196</v>
      </c>
    </row>
    <row r="972" spans="1:21" x14ac:dyDescent="0.2">
      <c r="A972" s="905" t="s">
        <v>333</v>
      </c>
      <c r="B972" s="45" t="s">
        <v>452</v>
      </c>
      <c r="C972" s="22" t="s">
        <v>40</v>
      </c>
      <c r="D972" s="907">
        <v>1977</v>
      </c>
      <c r="E972" s="907" t="s">
        <v>1133</v>
      </c>
      <c r="F972" s="46" t="s">
        <v>144</v>
      </c>
      <c r="G972" s="22">
        <v>3</v>
      </c>
      <c r="H972" s="910">
        <v>1957.7</v>
      </c>
      <c r="I972" s="910">
        <v>1470.7</v>
      </c>
      <c r="J972" s="910">
        <v>669.42</v>
      </c>
      <c r="K972" s="333">
        <v>38</v>
      </c>
      <c r="L972" s="2" t="s">
        <v>1135</v>
      </c>
      <c r="M972" s="910">
        <v>108594</v>
      </c>
      <c r="N972" s="910">
        <v>0</v>
      </c>
      <c r="O972" s="910">
        <v>83584.240000000005</v>
      </c>
      <c r="P972" s="910">
        <v>0</v>
      </c>
      <c r="Q972" s="910">
        <v>25009.759999999998</v>
      </c>
      <c r="R972" s="910">
        <v>0</v>
      </c>
      <c r="S972" s="910">
        <f t="shared" si="263"/>
        <v>55.470194616131174</v>
      </c>
      <c r="T972" s="910">
        <v>55.47</v>
      </c>
      <c r="U972" s="236">
        <v>44196</v>
      </c>
    </row>
    <row r="973" spans="1:21" x14ac:dyDescent="0.2">
      <c r="A973" s="868"/>
      <c r="B973" s="41" t="s">
        <v>31</v>
      </c>
      <c r="C973" s="19" t="s">
        <v>18</v>
      </c>
      <c r="D973" s="19" t="s">
        <v>18</v>
      </c>
      <c r="E973" s="19" t="s">
        <v>18</v>
      </c>
      <c r="F973" s="19" t="s">
        <v>18</v>
      </c>
      <c r="G973" s="19" t="s">
        <v>18</v>
      </c>
      <c r="H973" s="6">
        <f>H970</f>
        <v>1957.7</v>
      </c>
      <c r="I973" s="6">
        <f t="shared" ref="I973:K973" si="264">I970</f>
        <v>1470.7</v>
      </c>
      <c r="J973" s="6">
        <f t="shared" si="264"/>
        <v>669.42</v>
      </c>
      <c r="K973" s="364">
        <f t="shared" si="264"/>
        <v>38</v>
      </c>
      <c r="L973" s="6" t="s">
        <v>18</v>
      </c>
      <c r="M973" s="6">
        <f>M970+M971+M972</f>
        <v>1608917</v>
      </c>
      <c r="N973" s="6">
        <f t="shared" ref="N973:R973" si="265">N970+N971+N972</f>
        <v>0</v>
      </c>
      <c r="O973" s="6">
        <f t="shared" si="265"/>
        <v>1238375.04</v>
      </c>
      <c r="P973" s="6">
        <f t="shared" si="265"/>
        <v>0</v>
      </c>
      <c r="Q973" s="6">
        <f t="shared" si="265"/>
        <v>370541.96</v>
      </c>
      <c r="R973" s="6">
        <f t="shared" si="265"/>
        <v>0</v>
      </c>
      <c r="S973" s="6" t="s">
        <v>18</v>
      </c>
      <c r="T973" s="6" t="s">
        <v>18</v>
      </c>
      <c r="U973" s="870" t="s">
        <v>18</v>
      </c>
    </row>
    <row r="974" spans="1:21" ht="25.5" x14ac:dyDescent="0.2">
      <c r="A974" s="868" t="s">
        <v>1138</v>
      </c>
      <c r="B974" s="42" t="s">
        <v>147</v>
      </c>
      <c r="C974" s="22" t="s">
        <v>40</v>
      </c>
      <c r="D974" s="22">
        <v>1967</v>
      </c>
      <c r="E974" s="22" t="s">
        <v>1133</v>
      </c>
      <c r="F974" s="46" t="s">
        <v>141</v>
      </c>
      <c r="G974" s="22">
        <v>2</v>
      </c>
      <c r="H974" s="910">
        <v>580.79999999999995</v>
      </c>
      <c r="I974" s="910">
        <v>519.6</v>
      </c>
      <c r="J974" s="910">
        <v>386.9</v>
      </c>
      <c r="K974" s="333">
        <v>22</v>
      </c>
      <c r="L974" s="850" t="s">
        <v>1136</v>
      </c>
      <c r="M974" s="910">
        <v>74170</v>
      </c>
      <c r="N974" s="910">
        <v>0</v>
      </c>
      <c r="O974" s="910">
        <v>57088.259999999995</v>
      </c>
      <c r="P974" s="910">
        <v>0</v>
      </c>
      <c r="Q974" s="910">
        <v>17081.740000000002</v>
      </c>
      <c r="R974" s="910">
        <v>0</v>
      </c>
      <c r="S974" s="910">
        <f t="shared" ref="S974:S975" si="266">M974/H974</f>
        <v>127.70316804407715</v>
      </c>
      <c r="T974" s="910">
        <v>162.86000000000001</v>
      </c>
      <c r="U974" s="236">
        <v>44196</v>
      </c>
    </row>
    <row r="975" spans="1:21" x14ac:dyDescent="0.2">
      <c r="A975" s="868" t="s">
        <v>1138</v>
      </c>
      <c r="B975" s="42" t="s">
        <v>147</v>
      </c>
      <c r="C975" s="22" t="s">
        <v>40</v>
      </c>
      <c r="D975" s="22">
        <v>1967</v>
      </c>
      <c r="E975" s="853" t="s">
        <v>1133</v>
      </c>
      <c r="F975" s="46" t="s">
        <v>141</v>
      </c>
      <c r="G975" s="22">
        <v>2</v>
      </c>
      <c r="H975" s="910">
        <v>580.79999999999995</v>
      </c>
      <c r="I975" s="910">
        <v>519.6</v>
      </c>
      <c r="J975" s="910">
        <v>386.9</v>
      </c>
      <c r="K975" s="333">
        <v>22</v>
      </c>
      <c r="L975" s="10" t="s">
        <v>1137</v>
      </c>
      <c r="M975" s="910">
        <v>563196</v>
      </c>
      <c r="N975" s="910">
        <v>0</v>
      </c>
      <c r="O975" s="910">
        <v>433489.03</v>
      </c>
      <c r="P975" s="910">
        <v>0</v>
      </c>
      <c r="Q975" s="910">
        <v>129706.97</v>
      </c>
      <c r="R975" s="910">
        <v>0</v>
      </c>
      <c r="S975" s="910">
        <f t="shared" si="266"/>
        <v>969.69008264462821</v>
      </c>
      <c r="T975" s="910">
        <v>969.69</v>
      </c>
      <c r="U975" s="236">
        <v>44196</v>
      </c>
    </row>
    <row r="976" spans="1:21" x14ac:dyDescent="0.2">
      <c r="A976" s="868"/>
      <c r="B976" s="41" t="s">
        <v>31</v>
      </c>
      <c r="C976" s="19" t="s">
        <v>18</v>
      </c>
      <c r="D976" s="19" t="s">
        <v>18</v>
      </c>
      <c r="E976" s="19" t="s">
        <v>18</v>
      </c>
      <c r="F976" s="19" t="s">
        <v>18</v>
      </c>
      <c r="G976" s="19" t="s">
        <v>18</v>
      </c>
      <c r="H976" s="13">
        <f>H974</f>
        <v>580.79999999999995</v>
      </c>
      <c r="I976" s="13">
        <f t="shared" ref="I976:K976" si="267">I974</f>
        <v>519.6</v>
      </c>
      <c r="J976" s="13">
        <f t="shared" si="267"/>
        <v>386.9</v>
      </c>
      <c r="K976" s="345">
        <f t="shared" si="267"/>
        <v>22</v>
      </c>
      <c r="L976" s="852" t="s">
        <v>18</v>
      </c>
      <c r="M976" s="13">
        <f>M974+M975</f>
        <v>637366</v>
      </c>
      <c r="N976" s="13">
        <f t="shared" ref="N976:R976" si="268">N974+N975</f>
        <v>0</v>
      </c>
      <c r="O976" s="13">
        <f t="shared" si="268"/>
        <v>490577.29000000004</v>
      </c>
      <c r="P976" s="13">
        <f t="shared" si="268"/>
        <v>0</v>
      </c>
      <c r="Q976" s="13">
        <f t="shared" si="268"/>
        <v>146788.71</v>
      </c>
      <c r="R976" s="13">
        <f t="shared" si="268"/>
        <v>0</v>
      </c>
      <c r="S976" s="13" t="s">
        <v>18</v>
      </c>
      <c r="T976" s="13" t="s">
        <v>18</v>
      </c>
      <c r="U976" s="414" t="s">
        <v>18</v>
      </c>
    </row>
    <row r="977" spans="1:21" ht="25.5" x14ac:dyDescent="0.2">
      <c r="A977" s="868" t="s">
        <v>1139</v>
      </c>
      <c r="B977" s="42" t="s">
        <v>460</v>
      </c>
      <c r="C977" s="22" t="s">
        <v>40</v>
      </c>
      <c r="D977" s="22">
        <v>1967</v>
      </c>
      <c r="E977" s="22" t="s">
        <v>1133</v>
      </c>
      <c r="F977" s="46" t="s">
        <v>141</v>
      </c>
      <c r="G977" s="22">
        <v>2</v>
      </c>
      <c r="H977" s="910">
        <v>594.6</v>
      </c>
      <c r="I977" s="910">
        <v>532</v>
      </c>
      <c r="J977" s="910">
        <v>392.4</v>
      </c>
      <c r="K977" s="333">
        <v>8</v>
      </c>
      <c r="L977" s="850" t="s">
        <v>1136</v>
      </c>
      <c r="M977" s="910">
        <v>96837</v>
      </c>
      <c r="N977" s="910">
        <v>0</v>
      </c>
      <c r="O977" s="910">
        <v>74534.929999999993</v>
      </c>
      <c r="P977" s="910">
        <v>0</v>
      </c>
      <c r="Q977" s="910">
        <v>22302.07</v>
      </c>
      <c r="R977" s="910">
        <v>0</v>
      </c>
      <c r="S977" s="910">
        <f>M977/H977</f>
        <v>162.86074672048434</v>
      </c>
      <c r="T977" s="910">
        <v>162.86000000000001</v>
      </c>
      <c r="U977" s="236">
        <v>44196</v>
      </c>
    </row>
    <row r="978" spans="1:21" x14ac:dyDescent="0.2">
      <c r="A978" s="868"/>
      <c r="B978" s="41" t="s">
        <v>31</v>
      </c>
      <c r="C978" s="19" t="s">
        <v>18</v>
      </c>
      <c r="D978" s="19" t="s">
        <v>18</v>
      </c>
      <c r="E978" s="19" t="s">
        <v>18</v>
      </c>
      <c r="F978" s="19" t="s">
        <v>18</v>
      </c>
      <c r="G978" s="19" t="s">
        <v>18</v>
      </c>
      <c r="H978" s="13">
        <f>H977</f>
        <v>594.6</v>
      </c>
      <c r="I978" s="13">
        <f t="shared" ref="I978:K978" si="269">I977</f>
        <v>532</v>
      </c>
      <c r="J978" s="13">
        <f t="shared" si="269"/>
        <v>392.4</v>
      </c>
      <c r="K978" s="345">
        <f t="shared" si="269"/>
        <v>8</v>
      </c>
      <c r="L978" s="852" t="s">
        <v>18</v>
      </c>
      <c r="M978" s="13">
        <f>M977</f>
        <v>96837</v>
      </c>
      <c r="N978" s="13">
        <f t="shared" ref="N978:R978" si="270">N977</f>
        <v>0</v>
      </c>
      <c r="O978" s="13">
        <f t="shared" si="270"/>
        <v>74534.929999999993</v>
      </c>
      <c r="P978" s="13">
        <f t="shared" si="270"/>
        <v>0</v>
      </c>
      <c r="Q978" s="13">
        <f t="shared" si="270"/>
        <v>22302.07</v>
      </c>
      <c r="R978" s="13">
        <f t="shared" si="270"/>
        <v>0</v>
      </c>
      <c r="S978" s="13" t="s">
        <v>18</v>
      </c>
      <c r="T978" s="13" t="s">
        <v>18</v>
      </c>
      <c r="U978" s="414" t="s">
        <v>18</v>
      </c>
    </row>
    <row r="979" spans="1:21" ht="25.5" x14ac:dyDescent="0.2">
      <c r="A979" s="868" t="s">
        <v>1140</v>
      </c>
      <c r="B979" s="42" t="s">
        <v>146</v>
      </c>
      <c r="C979" s="22" t="s">
        <v>40</v>
      </c>
      <c r="D979" s="22">
        <v>1961</v>
      </c>
      <c r="E979" s="22" t="s">
        <v>1133</v>
      </c>
      <c r="F979" s="46" t="s">
        <v>141</v>
      </c>
      <c r="G979" s="22">
        <v>2</v>
      </c>
      <c r="H979" s="910">
        <v>432</v>
      </c>
      <c r="I979" s="910">
        <v>398.8</v>
      </c>
      <c r="J979" s="910">
        <v>286.8</v>
      </c>
      <c r="K979" s="333">
        <v>11</v>
      </c>
      <c r="L979" s="850" t="s">
        <v>1136</v>
      </c>
      <c r="M979" s="910">
        <v>72046</v>
      </c>
      <c r="N979" s="910">
        <v>0</v>
      </c>
      <c r="O979" s="910">
        <v>55453.43</v>
      </c>
      <c r="P979" s="910">
        <v>0</v>
      </c>
      <c r="Q979" s="910">
        <v>16592.57</v>
      </c>
      <c r="R979" s="910">
        <v>0</v>
      </c>
      <c r="S979" s="910">
        <f t="shared" ref="S979:S980" si="271">M979/H979</f>
        <v>166.77314814814815</v>
      </c>
      <c r="T979" s="910">
        <v>162.86000000000001</v>
      </c>
      <c r="U979" s="236">
        <v>44196</v>
      </c>
    </row>
    <row r="980" spans="1:21" x14ac:dyDescent="0.2">
      <c r="A980" s="868" t="s">
        <v>1140</v>
      </c>
      <c r="B980" s="42" t="s">
        <v>146</v>
      </c>
      <c r="C980" s="22" t="s">
        <v>40</v>
      </c>
      <c r="D980" s="22">
        <v>1961</v>
      </c>
      <c r="E980" s="853" t="s">
        <v>1133</v>
      </c>
      <c r="F980" s="46" t="s">
        <v>141</v>
      </c>
      <c r="G980" s="22">
        <v>2</v>
      </c>
      <c r="H980" s="910">
        <v>432</v>
      </c>
      <c r="I980" s="910">
        <v>398.8</v>
      </c>
      <c r="J980" s="910">
        <v>286.8</v>
      </c>
      <c r="K980" s="333">
        <v>11</v>
      </c>
      <c r="L980" s="850" t="s">
        <v>1137</v>
      </c>
      <c r="M980" s="910">
        <v>418906</v>
      </c>
      <c r="N980" s="910">
        <v>0</v>
      </c>
      <c r="O980" s="910">
        <v>322429.77</v>
      </c>
      <c r="P980" s="910">
        <v>0</v>
      </c>
      <c r="Q980" s="910">
        <v>96476.23</v>
      </c>
      <c r="R980" s="910">
        <v>0</v>
      </c>
      <c r="S980" s="910">
        <f t="shared" si="271"/>
        <v>969.68981481481478</v>
      </c>
      <c r="T980" s="910">
        <v>969.69</v>
      </c>
      <c r="U980" s="236">
        <v>44196</v>
      </c>
    </row>
    <row r="981" spans="1:21" ht="13.5" thickBot="1" x14ac:dyDescent="0.25">
      <c r="A981" s="868"/>
      <c r="B981" s="41" t="s">
        <v>31</v>
      </c>
      <c r="C981" s="19" t="s">
        <v>18</v>
      </c>
      <c r="D981" s="19" t="s">
        <v>18</v>
      </c>
      <c r="E981" s="19" t="s">
        <v>18</v>
      </c>
      <c r="F981" s="19" t="s">
        <v>18</v>
      </c>
      <c r="G981" s="19" t="s">
        <v>18</v>
      </c>
      <c r="H981" s="13">
        <f>H979</f>
        <v>432</v>
      </c>
      <c r="I981" s="13">
        <f t="shared" ref="I981:K981" si="272">I979</f>
        <v>398.8</v>
      </c>
      <c r="J981" s="13">
        <f t="shared" si="272"/>
        <v>286.8</v>
      </c>
      <c r="K981" s="345">
        <f t="shared" si="272"/>
        <v>11</v>
      </c>
      <c r="L981" s="852" t="s">
        <v>18</v>
      </c>
      <c r="M981" s="13">
        <f>M979+M980</f>
        <v>490952</v>
      </c>
      <c r="N981" s="13">
        <f t="shared" ref="N981:R981" si="273">N979+N980</f>
        <v>0</v>
      </c>
      <c r="O981" s="13">
        <f t="shared" si="273"/>
        <v>377883.2</v>
      </c>
      <c r="P981" s="13">
        <f t="shared" si="273"/>
        <v>0</v>
      </c>
      <c r="Q981" s="13">
        <f t="shared" si="273"/>
        <v>113068.79999999999</v>
      </c>
      <c r="R981" s="13">
        <f t="shared" si="273"/>
        <v>0</v>
      </c>
      <c r="S981" s="13" t="s">
        <v>18</v>
      </c>
      <c r="T981" s="13" t="s">
        <v>18</v>
      </c>
      <c r="U981" s="414" t="s">
        <v>18</v>
      </c>
    </row>
    <row r="982" spans="1:21" ht="13.5" thickBot="1" x14ac:dyDescent="0.25">
      <c r="A982" s="155" t="s">
        <v>335</v>
      </c>
      <c r="B982" s="27" t="s">
        <v>334</v>
      </c>
      <c r="C982" s="25" t="s">
        <v>18</v>
      </c>
      <c r="D982" s="25" t="s">
        <v>18</v>
      </c>
      <c r="E982" s="25" t="s">
        <v>18</v>
      </c>
      <c r="F982" s="25" t="s">
        <v>18</v>
      </c>
      <c r="G982" s="25" t="s">
        <v>18</v>
      </c>
      <c r="H982" s="7">
        <f>H984</f>
        <v>355.8</v>
      </c>
      <c r="I982" s="7">
        <f>I984</f>
        <v>329.6</v>
      </c>
      <c r="J982" s="7">
        <f>J984</f>
        <v>214.4</v>
      </c>
      <c r="K982" s="335">
        <f>K984</f>
        <v>10</v>
      </c>
      <c r="L982" s="16" t="s">
        <v>18</v>
      </c>
      <c r="M982" s="7">
        <v>124888</v>
      </c>
      <c r="N982" s="7">
        <v>0</v>
      </c>
      <c r="O982" s="7">
        <v>84916.35</v>
      </c>
      <c r="P982" s="7">
        <v>0</v>
      </c>
      <c r="Q982" s="7">
        <v>39971.65</v>
      </c>
      <c r="R982" s="7">
        <v>0</v>
      </c>
      <c r="S982" s="7" t="s">
        <v>18</v>
      </c>
      <c r="T982" s="7" t="s">
        <v>18</v>
      </c>
      <c r="U982" s="28" t="s">
        <v>18</v>
      </c>
    </row>
    <row r="983" spans="1:21" ht="13.5" thickBot="1" x14ac:dyDescent="0.25">
      <c r="A983" s="223" t="s">
        <v>336</v>
      </c>
      <c r="B983" s="68" t="s">
        <v>596</v>
      </c>
      <c r="C983" s="30" t="s">
        <v>40</v>
      </c>
      <c r="D983" s="31">
        <v>1967</v>
      </c>
      <c r="E983" s="31"/>
      <c r="F983" s="69" t="s">
        <v>149</v>
      </c>
      <c r="G983" s="30">
        <v>2</v>
      </c>
      <c r="H983" s="32">
        <v>355.8</v>
      </c>
      <c r="I983" s="32">
        <v>329.6</v>
      </c>
      <c r="J983" s="32">
        <v>214.4</v>
      </c>
      <c r="K983" s="357">
        <v>10</v>
      </c>
      <c r="L983" s="17" t="s">
        <v>41</v>
      </c>
      <c r="M983" s="32">
        <v>124888</v>
      </c>
      <c r="N983" s="32">
        <v>0</v>
      </c>
      <c r="O983" s="32">
        <v>84916.35</v>
      </c>
      <c r="P983" s="32">
        <v>0</v>
      </c>
      <c r="Q983" s="32">
        <v>39971.65</v>
      </c>
      <c r="R983" s="32">
        <v>0</v>
      </c>
      <c r="S983" s="32">
        <f>M983/I983</f>
        <v>378.90776699029124</v>
      </c>
      <c r="T983" s="32">
        <v>381.57</v>
      </c>
      <c r="U983" s="272">
        <v>44196</v>
      </c>
    </row>
    <row r="984" spans="1:21" ht="13.5" thickBot="1" x14ac:dyDescent="0.25">
      <c r="A984" s="87"/>
      <c r="B984" s="33" t="s">
        <v>31</v>
      </c>
      <c r="C984" s="25" t="s">
        <v>18</v>
      </c>
      <c r="D984" s="25" t="s">
        <v>18</v>
      </c>
      <c r="E984" s="25" t="s">
        <v>18</v>
      </c>
      <c r="F984" s="25" t="s">
        <v>18</v>
      </c>
      <c r="G984" s="25" t="s">
        <v>18</v>
      </c>
      <c r="H984" s="7">
        <f>H983</f>
        <v>355.8</v>
      </c>
      <c r="I984" s="7">
        <f>I983</f>
        <v>329.6</v>
      </c>
      <c r="J984" s="7">
        <f>J983</f>
        <v>214.4</v>
      </c>
      <c r="K984" s="335">
        <f>K983</f>
        <v>10</v>
      </c>
      <c r="L984" s="16" t="s">
        <v>18</v>
      </c>
      <c r="M984" s="7">
        <v>124888</v>
      </c>
      <c r="N984" s="7">
        <v>0</v>
      </c>
      <c r="O984" s="7">
        <v>84916.35</v>
      </c>
      <c r="P984" s="7">
        <v>0</v>
      </c>
      <c r="Q984" s="7">
        <v>39971.65</v>
      </c>
      <c r="R984" s="7">
        <v>0</v>
      </c>
      <c r="S984" s="7" t="s">
        <v>18</v>
      </c>
      <c r="T984" s="7" t="s">
        <v>18</v>
      </c>
      <c r="U984" s="28" t="s">
        <v>18</v>
      </c>
    </row>
    <row r="985" spans="1:21" ht="21.75" customHeight="1" thickBot="1" x14ac:dyDescent="0.25">
      <c r="A985" s="155" t="s">
        <v>337</v>
      </c>
      <c r="B985" s="129" t="s">
        <v>527</v>
      </c>
      <c r="C985" s="25" t="s">
        <v>18</v>
      </c>
      <c r="D985" s="25" t="s">
        <v>18</v>
      </c>
      <c r="E985" s="25" t="s">
        <v>18</v>
      </c>
      <c r="F985" s="25" t="s">
        <v>18</v>
      </c>
      <c r="G985" s="25" t="s">
        <v>18</v>
      </c>
      <c r="H985" s="7">
        <f>H988+H992+H994+H997+H999</f>
        <v>3329.3</v>
      </c>
      <c r="I985" s="7">
        <f t="shared" ref="I985:K985" si="274">I988+I992+I994+I997+I999</f>
        <v>3075</v>
      </c>
      <c r="J985" s="7">
        <f t="shared" si="274"/>
        <v>1112.67</v>
      </c>
      <c r="K985" s="335">
        <f t="shared" si="274"/>
        <v>171</v>
      </c>
      <c r="L985" s="16" t="s">
        <v>18</v>
      </c>
      <c r="M985" s="7">
        <v>21377628</v>
      </c>
      <c r="N985" s="7">
        <v>0</v>
      </c>
      <c r="O985" s="7">
        <v>14753544.24</v>
      </c>
      <c r="P985" s="7">
        <v>0</v>
      </c>
      <c r="Q985" s="7">
        <v>6624083.7600000007</v>
      </c>
      <c r="R985" s="7">
        <v>0</v>
      </c>
      <c r="S985" s="7" t="s">
        <v>18</v>
      </c>
      <c r="T985" s="7" t="s">
        <v>18</v>
      </c>
      <c r="U985" s="28" t="s">
        <v>18</v>
      </c>
    </row>
    <row r="986" spans="1:21" x14ac:dyDescent="0.2">
      <c r="A986" s="220" t="s">
        <v>338</v>
      </c>
      <c r="B986" s="37" t="s">
        <v>150</v>
      </c>
      <c r="C986" s="38" t="s">
        <v>40</v>
      </c>
      <c r="D986" s="127">
        <v>1962</v>
      </c>
      <c r="E986" s="127"/>
      <c r="F986" s="38" t="s">
        <v>151</v>
      </c>
      <c r="G986" s="127">
        <v>2</v>
      </c>
      <c r="H986" s="73">
        <v>557.5</v>
      </c>
      <c r="I986" s="73">
        <v>513.1</v>
      </c>
      <c r="J986" s="73">
        <v>0</v>
      </c>
      <c r="K986" s="353">
        <v>24</v>
      </c>
      <c r="L986" s="71" t="s">
        <v>41</v>
      </c>
      <c r="M986" s="111">
        <v>423246</v>
      </c>
      <c r="N986" s="40">
        <v>0</v>
      </c>
      <c r="O986" s="40">
        <v>292098.76</v>
      </c>
      <c r="P986" s="40">
        <v>0</v>
      </c>
      <c r="Q986" s="40">
        <v>131147.24</v>
      </c>
      <c r="R986" s="40">
        <v>0</v>
      </c>
      <c r="S986" s="40">
        <f>M986/I986</f>
        <v>824.88014032352362</v>
      </c>
      <c r="T986" s="338">
        <v>824.88</v>
      </c>
      <c r="U986" s="186">
        <v>44196</v>
      </c>
    </row>
    <row r="987" spans="1:21" ht="13.5" thickBot="1" x14ac:dyDescent="0.25">
      <c r="A987" s="226" t="str">
        <f>A986</f>
        <v>14.3.1</v>
      </c>
      <c r="B987" s="58" t="s">
        <v>150</v>
      </c>
      <c r="C987" s="59" t="s">
        <v>40</v>
      </c>
      <c r="D987" s="130">
        <v>1962</v>
      </c>
      <c r="E987" s="130"/>
      <c r="F987" s="59" t="s">
        <v>151</v>
      </c>
      <c r="G987" s="130">
        <v>2</v>
      </c>
      <c r="H987" s="78">
        <v>557.5</v>
      </c>
      <c r="I987" s="78">
        <v>513.1</v>
      </c>
      <c r="J987" s="78">
        <v>0</v>
      </c>
      <c r="K987" s="358">
        <v>24</v>
      </c>
      <c r="L987" s="106" t="s">
        <v>83</v>
      </c>
      <c r="M987" s="151">
        <v>5190910</v>
      </c>
      <c r="N987" s="60">
        <v>0</v>
      </c>
      <c r="O987" s="60">
        <v>3582451.73</v>
      </c>
      <c r="P987" s="60">
        <v>0</v>
      </c>
      <c r="Q987" s="60">
        <v>1608458.27</v>
      </c>
      <c r="R987" s="60">
        <v>0</v>
      </c>
      <c r="S987" s="60">
        <f t="shared" ref="S987" si="275">M987/I987</f>
        <v>10116.760865328395</v>
      </c>
      <c r="T987" s="78">
        <v>10116.76</v>
      </c>
      <c r="U987" s="276">
        <v>44196</v>
      </c>
    </row>
    <row r="988" spans="1:21" ht="13.5" thickBot="1" x14ac:dyDescent="0.25">
      <c r="A988" s="87"/>
      <c r="B988" s="33" t="s">
        <v>31</v>
      </c>
      <c r="C988" s="132" t="s">
        <v>18</v>
      </c>
      <c r="D988" s="132" t="s">
        <v>18</v>
      </c>
      <c r="E988" s="132" t="s">
        <v>18</v>
      </c>
      <c r="F988" s="132" t="s">
        <v>18</v>
      </c>
      <c r="G988" s="132" t="s">
        <v>18</v>
      </c>
      <c r="H988" s="133">
        <f>H986</f>
        <v>557.5</v>
      </c>
      <c r="I988" s="133">
        <f t="shared" ref="I988:K988" si="276">I986</f>
        <v>513.1</v>
      </c>
      <c r="J988" s="133"/>
      <c r="K988" s="350">
        <f t="shared" si="276"/>
        <v>24</v>
      </c>
      <c r="L988" s="134" t="s">
        <v>18</v>
      </c>
      <c r="M988" s="133">
        <v>5614156</v>
      </c>
      <c r="N988" s="133">
        <v>0</v>
      </c>
      <c r="O988" s="133">
        <v>3874550.49</v>
      </c>
      <c r="P988" s="133">
        <v>0</v>
      </c>
      <c r="Q988" s="133">
        <v>1739605.51</v>
      </c>
      <c r="R988" s="133">
        <v>0</v>
      </c>
      <c r="S988" s="133" t="s">
        <v>18</v>
      </c>
      <c r="T988" s="133" t="s">
        <v>18</v>
      </c>
      <c r="U988" s="135" t="s">
        <v>18</v>
      </c>
    </row>
    <row r="989" spans="1:21" x14ac:dyDescent="0.2">
      <c r="A989" s="220" t="s">
        <v>339</v>
      </c>
      <c r="B989" s="37" t="s">
        <v>152</v>
      </c>
      <c r="C989" s="38" t="s">
        <v>40</v>
      </c>
      <c r="D989" s="127">
        <v>1968</v>
      </c>
      <c r="E989" s="127"/>
      <c r="F989" s="38" t="s">
        <v>151</v>
      </c>
      <c r="G989" s="127">
        <v>2</v>
      </c>
      <c r="H989" s="73">
        <v>579.29999999999995</v>
      </c>
      <c r="I989" s="73">
        <v>541.4</v>
      </c>
      <c r="J989" s="73">
        <v>0</v>
      </c>
      <c r="K989" s="353">
        <v>33</v>
      </c>
      <c r="L989" s="8" t="s">
        <v>34</v>
      </c>
      <c r="M989" s="111">
        <v>423272</v>
      </c>
      <c r="N989" s="40">
        <v>0</v>
      </c>
      <c r="O989" s="40">
        <v>292116.7</v>
      </c>
      <c r="P989" s="40">
        <v>0</v>
      </c>
      <c r="Q989" s="40">
        <v>131155.29999999999</v>
      </c>
      <c r="R989" s="40">
        <v>0</v>
      </c>
      <c r="S989" s="79">
        <f>M989/I989</f>
        <v>781.81012190616923</v>
      </c>
      <c r="T989" s="73">
        <v>781.81</v>
      </c>
      <c r="U989" s="186">
        <v>44196</v>
      </c>
    </row>
    <row r="990" spans="1:21" x14ac:dyDescent="0.2">
      <c r="A990" s="905" t="str">
        <f>$A$989</f>
        <v>14.3.2</v>
      </c>
      <c r="B990" s="42" t="s">
        <v>152</v>
      </c>
      <c r="C990" s="22" t="s">
        <v>40</v>
      </c>
      <c r="D990" s="53">
        <v>1968</v>
      </c>
      <c r="E990" s="53"/>
      <c r="F990" s="22" t="str">
        <f>F989</f>
        <v>29.13</v>
      </c>
      <c r="G990" s="53">
        <v>2</v>
      </c>
      <c r="H990" s="48">
        <v>579.29999999999995</v>
      </c>
      <c r="I990" s="48">
        <v>541.4</v>
      </c>
      <c r="J990" s="48">
        <v>0</v>
      </c>
      <c r="K990" s="333">
        <v>33</v>
      </c>
      <c r="L990" s="340" t="s">
        <v>41</v>
      </c>
      <c r="M990" s="51">
        <v>446590</v>
      </c>
      <c r="N990" s="910">
        <v>0</v>
      </c>
      <c r="O990" s="910">
        <v>308209.37</v>
      </c>
      <c r="P990" s="910">
        <v>0</v>
      </c>
      <c r="Q990" s="910">
        <v>138380.63</v>
      </c>
      <c r="R990" s="910">
        <v>0</v>
      </c>
      <c r="S990" s="339">
        <f t="shared" ref="S990:S991" si="277">M990/I990</f>
        <v>824.87994089397864</v>
      </c>
      <c r="T990" s="48">
        <v>824.88</v>
      </c>
      <c r="U990" s="236">
        <v>44196</v>
      </c>
    </row>
    <row r="991" spans="1:21" ht="13.5" thickBot="1" x14ac:dyDescent="0.25">
      <c r="A991" s="226" t="str">
        <f>$A$989</f>
        <v>14.3.2</v>
      </c>
      <c r="B991" s="58" t="s">
        <v>152</v>
      </c>
      <c r="C991" s="59" t="s">
        <v>40</v>
      </c>
      <c r="D991" s="130">
        <v>1968</v>
      </c>
      <c r="E991" s="130"/>
      <c r="F991" s="59" t="str">
        <f>F990</f>
        <v>29.13</v>
      </c>
      <c r="G991" s="130">
        <v>2</v>
      </c>
      <c r="H991" s="78">
        <v>579.29999999999995</v>
      </c>
      <c r="I991" s="78">
        <v>541.4</v>
      </c>
      <c r="J991" s="78">
        <v>0</v>
      </c>
      <c r="K991" s="358">
        <v>33</v>
      </c>
      <c r="L991" s="106" t="s">
        <v>83</v>
      </c>
      <c r="M991" s="151">
        <v>5477214</v>
      </c>
      <c r="N991" s="60">
        <v>0</v>
      </c>
      <c r="O991" s="60">
        <v>3780041.41</v>
      </c>
      <c r="P991" s="60">
        <v>0</v>
      </c>
      <c r="Q991" s="60">
        <v>1697172.59</v>
      </c>
      <c r="R991" s="60">
        <v>0</v>
      </c>
      <c r="S991" s="60">
        <f t="shared" si="277"/>
        <v>10116.760251200592</v>
      </c>
      <c r="T991" s="78">
        <v>10116.76</v>
      </c>
      <c r="U991" s="276">
        <v>44196</v>
      </c>
    </row>
    <row r="992" spans="1:21" ht="13.5" thickBot="1" x14ac:dyDescent="0.25">
      <c r="A992" s="87"/>
      <c r="B992" s="33" t="s">
        <v>31</v>
      </c>
      <c r="C992" s="25" t="s">
        <v>18</v>
      </c>
      <c r="D992" s="25" t="s">
        <v>18</v>
      </c>
      <c r="E992" s="25" t="s">
        <v>18</v>
      </c>
      <c r="F992" s="25" t="s">
        <v>18</v>
      </c>
      <c r="G992" s="25" t="s">
        <v>18</v>
      </c>
      <c r="H992" s="115">
        <f>H989</f>
        <v>579.29999999999995</v>
      </c>
      <c r="I992" s="115">
        <f t="shared" ref="I992:K992" si="278">I989</f>
        <v>541.4</v>
      </c>
      <c r="J992" s="115"/>
      <c r="K992" s="361">
        <f t="shared" si="278"/>
        <v>33</v>
      </c>
      <c r="L992" s="16" t="s">
        <v>18</v>
      </c>
      <c r="M992" s="133">
        <v>6347076</v>
      </c>
      <c r="N992" s="136">
        <v>0</v>
      </c>
      <c r="O992" s="136">
        <v>4380367.4800000004</v>
      </c>
      <c r="P992" s="136">
        <v>0</v>
      </c>
      <c r="Q992" s="136">
        <v>1966708.52</v>
      </c>
      <c r="R992" s="136">
        <v>0</v>
      </c>
      <c r="S992" s="7" t="s">
        <v>18</v>
      </c>
      <c r="T992" s="7" t="s">
        <v>18</v>
      </c>
      <c r="U992" s="120" t="s">
        <v>18</v>
      </c>
    </row>
    <row r="993" spans="1:21" ht="13.5" thickBot="1" x14ac:dyDescent="0.25">
      <c r="A993" s="223" t="s">
        <v>340</v>
      </c>
      <c r="B993" s="68" t="s">
        <v>153</v>
      </c>
      <c r="C993" s="30" t="s">
        <v>40</v>
      </c>
      <c r="D993" s="30">
        <v>1970</v>
      </c>
      <c r="E993" s="30"/>
      <c r="F993" s="30" t="s">
        <v>151</v>
      </c>
      <c r="G993" s="30">
        <v>2</v>
      </c>
      <c r="H993" s="32">
        <v>1063</v>
      </c>
      <c r="I993" s="32">
        <v>980.2</v>
      </c>
      <c r="J993" s="113">
        <v>539.11</v>
      </c>
      <c r="K993" s="357">
        <v>58</v>
      </c>
      <c r="L993" s="89" t="s">
        <v>49</v>
      </c>
      <c r="M993" s="113">
        <v>4537263</v>
      </c>
      <c r="N993" s="32">
        <v>0</v>
      </c>
      <c r="O993" s="32">
        <v>3131344.15</v>
      </c>
      <c r="P993" s="32">
        <v>0</v>
      </c>
      <c r="Q993" s="32">
        <v>1405918.85</v>
      </c>
      <c r="R993" s="32">
        <v>0</v>
      </c>
      <c r="S993" s="32">
        <f>M993/J993</f>
        <v>8416.2100498970522</v>
      </c>
      <c r="T993" s="32">
        <v>8416.2099999999991</v>
      </c>
      <c r="U993" s="272">
        <v>44196</v>
      </c>
    </row>
    <row r="994" spans="1:21" ht="13.5" thickBot="1" x14ac:dyDescent="0.25">
      <c r="A994" s="154"/>
      <c r="B994" s="33" t="s">
        <v>31</v>
      </c>
      <c r="C994" s="25" t="s">
        <v>18</v>
      </c>
      <c r="D994" s="25" t="s">
        <v>18</v>
      </c>
      <c r="E994" s="25" t="s">
        <v>18</v>
      </c>
      <c r="F994" s="25" t="s">
        <v>18</v>
      </c>
      <c r="G994" s="25" t="s">
        <v>18</v>
      </c>
      <c r="H994" s="115">
        <f>H993</f>
        <v>1063</v>
      </c>
      <c r="I994" s="115">
        <f t="shared" ref="I994:K994" si="279">I993</f>
        <v>980.2</v>
      </c>
      <c r="J994" s="115">
        <f t="shared" si="279"/>
        <v>539.11</v>
      </c>
      <c r="K994" s="361">
        <f t="shared" si="279"/>
        <v>58</v>
      </c>
      <c r="L994" s="134" t="s">
        <v>18</v>
      </c>
      <c r="M994" s="133">
        <v>4537263</v>
      </c>
      <c r="N994" s="133">
        <v>0</v>
      </c>
      <c r="O994" s="133">
        <v>3131344.15</v>
      </c>
      <c r="P994" s="133">
        <v>0</v>
      </c>
      <c r="Q994" s="133">
        <v>1405918.85</v>
      </c>
      <c r="R994" s="133">
        <v>0</v>
      </c>
      <c r="S994" s="25" t="s">
        <v>18</v>
      </c>
      <c r="T994" s="7" t="s">
        <v>18</v>
      </c>
      <c r="U994" s="120" t="s">
        <v>18</v>
      </c>
    </row>
    <row r="995" spans="1:21" x14ac:dyDescent="0.2">
      <c r="A995" s="220" t="s">
        <v>341</v>
      </c>
      <c r="B995" s="137" t="s">
        <v>154</v>
      </c>
      <c r="C995" s="38" t="s">
        <v>40</v>
      </c>
      <c r="D995" s="39">
        <v>1965</v>
      </c>
      <c r="E995" s="39"/>
      <c r="F995" s="38" t="s">
        <v>151</v>
      </c>
      <c r="G995" s="38">
        <v>2</v>
      </c>
      <c r="H995" s="40">
        <v>590</v>
      </c>
      <c r="I995" s="40">
        <v>548.29999999999995</v>
      </c>
      <c r="J995" s="40">
        <v>301.56</v>
      </c>
      <c r="K995" s="353">
        <v>30</v>
      </c>
      <c r="L995" s="71" t="s">
        <v>93</v>
      </c>
      <c r="M995" s="40">
        <v>51932</v>
      </c>
      <c r="N995" s="40">
        <v>0</v>
      </c>
      <c r="O995" s="40">
        <v>35840.32</v>
      </c>
      <c r="P995" s="40">
        <v>0</v>
      </c>
      <c r="Q995" s="40">
        <v>16091.68</v>
      </c>
      <c r="R995" s="40">
        <v>0</v>
      </c>
      <c r="S995" s="40">
        <f>M995/J995</f>
        <v>172.21116858999866</v>
      </c>
      <c r="T995" s="40">
        <v>172.21</v>
      </c>
      <c r="U995" s="186">
        <v>44196</v>
      </c>
    </row>
    <row r="996" spans="1:21" ht="13.5" thickBot="1" x14ac:dyDescent="0.25">
      <c r="A996" s="226" t="str">
        <f>A995</f>
        <v>14.3.4</v>
      </c>
      <c r="B996" s="138" t="s">
        <v>154</v>
      </c>
      <c r="C996" s="59" t="s">
        <v>40</v>
      </c>
      <c r="D996" s="75">
        <v>1965</v>
      </c>
      <c r="E996" s="75"/>
      <c r="F996" s="59" t="s">
        <v>151</v>
      </c>
      <c r="G996" s="59">
        <v>2</v>
      </c>
      <c r="H996" s="60">
        <v>590</v>
      </c>
      <c r="I996" s="60">
        <v>548.29999999999995</v>
      </c>
      <c r="J996" s="60">
        <v>301.56</v>
      </c>
      <c r="K996" s="358">
        <v>30</v>
      </c>
      <c r="L996" s="106" t="s">
        <v>49</v>
      </c>
      <c r="M996" s="60">
        <v>2537992</v>
      </c>
      <c r="N996" s="60">
        <v>0</v>
      </c>
      <c r="O996" s="60">
        <v>1751568.38</v>
      </c>
      <c r="P996" s="60">
        <v>0</v>
      </c>
      <c r="Q996" s="60">
        <v>786423.62</v>
      </c>
      <c r="R996" s="60">
        <v>0</v>
      </c>
      <c r="S996" s="60">
        <f>M996/J996</f>
        <v>8416.2090462926117</v>
      </c>
      <c r="T996" s="60">
        <v>8416.2099999999991</v>
      </c>
      <c r="U996" s="276">
        <v>44196</v>
      </c>
    </row>
    <row r="997" spans="1:21" ht="13.5" thickBot="1" x14ac:dyDescent="0.25">
      <c r="A997" s="154"/>
      <c r="B997" s="33" t="s">
        <v>31</v>
      </c>
      <c r="C997" s="25" t="s">
        <v>18</v>
      </c>
      <c r="D997" s="25" t="s">
        <v>18</v>
      </c>
      <c r="E997" s="25" t="s">
        <v>18</v>
      </c>
      <c r="F997" s="25" t="s">
        <v>18</v>
      </c>
      <c r="G997" s="25" t="s">
        <v>18</v>
      </c>
      <c r="H997" s="7">
        <f>H995</f>
        <v>590</v>
      </c>
      <c r="I997" s="7">
        <f t="shared" ref="I997:K997" si="280">I995</f>
        <v>548.29999999999995</v>
      </c>
      <c r="J997" s="7">
        <f t="shared" si="280"/>
        <v>301.56</v>
      </c>
      <c r="K997" s="335">
        <f t="shared" si="280"/>
        <v>30</v>
      </c>
      <c r="L997" s="7" t="s">
        <v>18</v>
      </c>
      <c r="M997" s="133">
        <v>2589924</v>
      </c>
      <c r="N997" s="133">
        <v>0</v>
      </c>
      <c r="O997" s="133">
        <v>1787408.7</v>
      </c>
      <c r="P997" s="133">
        <v>0</v>
      </c>
      <c r="Q997" s="133">
        <v>802515.3</v>
      </c>
      <c r="R997" s="133">
        <v>0</v>
      </c>
      <c r="S997" s="25" t="s">
        <v>18</v>
      </c>
      <c r="T997" s="7" t="s">
        <v>18</v>
      </c>
      <c r="U997" s="120" t="s">
        <v>18</v>
      </c>
    </row>
    <row r="998" spans="1:21" ht="13.5" thickBot="1" x14ac:dyDescent="0.25">
      <c r="A998" s="223" t="s">
        <v>342</v>
      </c>
      <c r="B998" s="29" t="s">
        <v>155</v>
      </c>
      <c r="C998" s="30" t="s">
        <v>40</v>
      </c>
      <c r="D998" s="139">
        <v>1970</v>
      </c>
      <c r="E998" s="139"/>
      <c r="F998" s="69" t="s">
        <v>151</v>
      </c>
      <c r="G998" s="139">
        <v>2</v>
      </c>
      <c r="H998" s="141">
        <v>539.5</v>
      </c>
      <c r="I998" s="341">
        <v>492</v>
      </c>
      <c r="J998" s="113">
        <v>272</v>
      </c>
      <c r="K998" s="357">
        <v>26</v>
      </c>
      <c r="L998" s="89" t="s">
        <v>49</v>
      </c>
      <c r="M998" s="113">
        <v>2289209</v>
      </c>
      <c r="N998" s="32">
        <v>0</v>
      </c>
      <c r="O998" s="32">
        <v>1579873.42</v>
      </c>
      <c r="P998" s="32">
        <v>0</v>
      </c>
      <c r="Q998" s="32">
        <v>709335.58</v>
      </c>
      <c r="R998" s="32">
        <v>0</v>
      </c>
      <c r="S998" s="140">
        <f>M998/J998</f>
        <v>8416.2095588235297</v>
      </c>
      <c r="T998" s="141">
        <v>8416.2099999999991</v>
      </c>
      <c r="U998" s="272">
        <v>44196</v>
      </c>
    </row>
    <row r="999" spans="1:21" ht="13.5" thickBot="1" x14ac:dyDescent="0.25">
      <c r="A999" s="87"/>
      <c r="B999" s="33" t="s">
        <v>31</v>
      </c>
      <c r="C999" s="25" t="s">
        <v>18</v>
      </c>
      <c r="D999" s="25" t="s">
        <v>18</v>
      </c>
      <c r="E999" s="25" t="s">
        <v>18</v>
      </c>
      <c r="F999" s="25" t="s">
        <v>18</v>
      </c>
      <c r="G999" s="25" t="s">
        <v>18</v>
      </c>
      <c r="H999" s="115">
        <f>H998</f>
        <v>539.5</v>
      </c>
      <c r="I999" s="115">
        <f t="shared" ref="I999:K999" si="281">I998</f>
        <v>492</v>
      </c>
      <c r="J999" s="115">
        <f t="shared" si="281"/>
        <v>272</v>
      </c>
      <c r="K999" s="361">
        <f t="shared" si="281"/>
        <v>26</v>
      </c>
      <c r="L999" s="134" t="s">
        <v>18</v>
      </c>
      <c r="M999" s="133">
        <v>2289209</v>
      </c>
      <c r="N999" s="342">
        <v>0</v>
      </c>
      <c r="O999" s="342">
        <v>1579873.42</v>
      </c>
      <c r="P999" s="342">
        <v>0</v>
      </c>
      <c r="Q999" s="342">
        <v>709335.58</v>
      </c>
      <c r="R999" s="342">
        <v>0</v>
      </c>
      <c r="S999" s="25" t="s">
        <v>18</v>
      </c>
      <c r="T999" s="7" t="s">
        <v>18</v>
      </c>
      <c r="U999" s="120" t="s">
        <v>18</v>
      </c>
    </row>
    <row r="1000" spans="1:21" ht="13.5" thickBot="1" x14ac:dyDescent="0.25">
      <c r="A1000" s="999" t="s">
        <v>38</v>
      </c>
      <c r="B1000" s="1000"/>
      <c r="C1000" s="1000"/>
      <c r="D1000" s="1000"/>
      <c r="E1000" s="1000"/>
      <c r="F1000" s="1000"/>
      <c r="G1000" s="1000"/>
      <c r="H1000" s="1000"/>
      <c r="I1000" s="1000"/>
      <c r="J1000" s="1000"/>
      <c r="K1000" s="1000"/>
      <c r="L1000" s="1000"/>
      <c r="M1000" s="1000"/>
      <c r="N1000" s="1000"/>
      <c r="O1000" s="1000"/>
      <c r="P1000" s="1000"/>
      <c r="Q1000" s="1000"/>
      <c r="R1000" s="1000"/>
      <c r="S1000" s="1000"/>
      <c r="T1000" s="1000"/>
      <c r="U1000" s="1001"/>
    </row>
    <row r="1001" spans="1:21" ht="13.5" thickBot="1" x14ac:dyDescent="0.25">
      <c r="A1001" s="154"/>
      <c r="B1001" s="24" t="s">
        <v>344</v>
      </c>
      <c r="C1001" s="25" t="s">
        <v>18</v>
      </c>
      <c r="D1001" s="25" t="s">
        <v>18</v>
      </c>
      <c r="E1001" s="25" t="s">
        <v>18</v>
      </c>
      <c r="F1001" s="25" t="s">
        <v>18</v>
      </c>
      <c r="G1001" s="25" t="s">
        <v>18</v>
      </c>
      <c r="H1001" s="7">
        <f>H1002+H1004+H1015+H1049+H1061+H1260+H1285+H1333+H1350+H1359+H1641+H1674+H1713+H1741</f>
        <v>370280.73999999993</v>
      </c>
      <c r="I1001" s="7">
        <f>I1002+I1004+I1015+I1049+I1061+I1260+I1285+I1333+I1350+I1359+I1641+I1674+I1713+I1741</f>
        <v>330562.38999999996</v>
      </c>
      <c r="J1001" s="7">
        <f>J1002+J1004+J1015+J1049+J1061+J1260+J1285+J1333+J1350+J1359+J1641+J1674+J1713+J1741</f>
        <v>101700.82</v>
      </c>
      <c r="K1001" s="335">
        <f>K1002+K1004+K1015+K1049+K1061+K1260+K1285+K1333+K1350+K1359+K1641+K1674+K1713+K1741</f>
        <v>16125</v>
      </c>
      <c r="L1001" s="16" t="s">
        <v>18</v>
      </c>
      <c r="M1001" s="7">
        <f t="shared" ref="M1001:R1001" si="282">M1002+M1004+M1015+M1049+M1061+M1260+M1285+M1333+M1350+M1359+M1641+M1674+M1713+M1741</f>
        <v>1077623565.3800001</v>
      </c>
      <c r="N1001" s="7">
        <f t="shared" si="282"/>
        <v>0</v>
      </c>
      <c r="O1001" s="7">
        <f t="shared" si="282"/>
        <v>521943358.44000006</v>
      </c>
      <c r="P1001" s="7">
        <f t="shared" si="282"/>
        <v>36997179.779999994</v>
      </c>
      <c r="Q1001" s="7">
        <f t="shared" si="282"/>
        <v>507500118.90000004</v>
      </c>
      <c r="R1001" s="7">
        <f t="shared" si="282"/>
        <v>11182908.26</v>
      </c>
      <c r="S1001" s="134" t="s">
        <v>18</v>
      </c>
      <c r="T1001" s="134" t="s">
        <v>18</v>
      </c>
      <c r="U1001" s="143" t="s">
        <v>18</v>
      </c>
    </row>
    <row r="1002" spans="1:21" ht="13.5" thickBot="1" x14ac:dyDescent="0.25">
      <c r="A1002" s="155" t="s">
        <v>43</v>
      </c>
      <c r="B1002" s="27" t="s">
        <v>158</v>
      </c>
      <c r="C1002" s="25" t="s">
        <v>18</v>
      </c>
      <c r="D1002" s="25" t="s">
        <v>18</v>
      </c>
      <c r="E1002" s="25" t="s">
        <v>18</v>
      </c>
      <c r="F1002" s="25" t="s">
        <v>18</v>
      </c>
      <c r="G1002" s="25" t="s">
        <v>18</v>
      </c>
      <c r="H1002" s="7">
        <f>H1003</f>
        <v>0</v>
      </c>
      <c r="I1002" s="7">
        <f t="shared" ref="I1002:K1002" si="283">I1003</f>
        <v>0</v>
      </c>
      <c r="J1002" s="7">
        <f t="shared" si="283"/>
        <v>0</v>
      </c>
      <c r="K1002" s="335">
        <f t="shared" si="283"/>
        <v>0</v>
      </c>
      <c r="L1002" s="16" t="s">
        <v>18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 t="s">
        <v>18</v>
      </c>
      <c r="T1002" s="7" t="s">
        <v>18</v>
      </c>
      <c r="U1002" s="28" t="s">
        <v>18</v>
      </c>
    </row>
    <row r="1003" spans="1:21" ht="13.5" thickBot="1" x14ac:dyDescent="0.25">
      <c r="A1003" s="155" t="s">
        <v>33</v>
      </c>
      <c r="B1003" s="27" t="s">
        <v>194</v>
      </c>
      <c r="C1003" s="25" t="s">
        <v>18</v>
      </c>
      <c r="D1003" s="25" t="s">
        <v>18</v>
      </c>
      <c r="E1003" s="25" t="s">
        <v>18</v>
      </c>
      <c r="F1003" s="25" t="s">
        <v>18</v>
      </c>
      <c r="G1003" s="25" t="s">
        <v>18</v>
      </c>
      <c r="H1003" s="7">
        <v>0</v>
      </c>
      <c r="I1003" s="7">
        <v>0</v>
      </c>
      <c r="J1003" s="7"/>
      <c r="K1003" s="335">
        <v>0</v>
      </c>
      <c r="L1003" s="16" t="s">
        <v>18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 t="s">
        <v>18</v>
      </c>
      <c r="T1003" s="7" t="s">
        <v>18</v>
      </c>
      <c r="U1003" s="28" t="s">
        <v>18</v>
      </c>
    </row>
    <row r="1004" spans="1:21" ht="13.5" thickBot="1" x14ac:dyDescent="0.25">
      <c r="A1004" s="154" t="s">
        <v>641</v>
      </c>
      <c r="B1004" s="33" t="s">
        <v>191</v>
      </c>
      <c r="C1004" s="132" t="s">
        <v>18</v>
      </c>
      <c r="D1004" s="132" t="s">
        <v>18</v>
      </c>
      <c r="E1004" s="132" t="s">
        <v>18</v>
      </c>
      <c r="F1004" s="132" t="s">
        <v>18</v>
      </c>
      <c r="G1004" s="132" t="s">
        <v>18</v>
      </c>
      <c r="H1004" s="7">
        <f>H1005+H1008</f>
        <v>2098.1999999999998</v>
      </c>
      <c r="I1004" s="7">
        <f t="shared" ref="I1004:K1004" si="284">I1005+I1008</f>
        <v>1879.4</v>
      </c>
      <c r="J1004" s="7">
        <f t="shared" si="284"/>
        <v>351.36</v>
      </c>
      <c r="K1004" s="335">
        <f t="shared" si="284"/>
        <v>75</v>
      </c>
      <c r="L1004" s="132" t="s">
        <v>18</v>
      </c>
      <c r="M1004" s="7">
        <f>M1005+M1008</f>
        <v>5843269</v>
      </c>
      <c r="N1004" s="7">
        <f t="shared" ref="N1004:R1004" si="285">N1005+N1008</f>
        <v>0</v>
      </c>
      <c r="O1004" s="7">
        <f t="shared" si="285"/>
        <v>4248342.8899999997</v>
      </c>
      <c r="P1004" s="7">
        <f t="shared" si="285"/>
        <v>280473.8</v>
      </c>
      <c r="Q1004" s="7">
        <f t="shared" si="285"/>
        <v>1314452.31</v>
      </c>
      <c r="R1004" s="7">
        <f t="shared" si="285"/>
        <v>0</v>
      </c>
      <c r="S1004" s="7" t="s">
        <v>18</v>
      </c>
      <c r="T1004" s="7" t="s">
        <v>18</v>
      </c>
      <c r="U1004" s="28" t="s">
        <v>18</v>
      </c>
    </row>
    <row r="1005" spans="1:21" ht="13.5" thickBot="1" x14ac:dyDescent="0.25">
      <c r="A1005" s="154" t="s">
        <v>195</v>
      </c>
      <c r="B1005" s="33" t="s">
        <v>192</v>
      </c>
      <c r="C1005" s="132" t="s">
        <v>18</v>
      </c>
      <c r="D1005" s="132" t="s">
        <v>18</v>
      </c>
      <c r="E1005" s="132" t="s">
        <v>18</v>
      </c>
      <c r="F1005" s="132" t="s">
        <v>18</v>
      </c>
      <c r="G1005" s="132" t="s">
        <v>18</v>
      </c>
      <c r="H1005" s="7">
        <f>H1007</f>
        <v>524.4</v>
      </c>
      <c r="I1005" s="7">
        <f t="shared" ref="I1005:K1005" si="286">I1007</f>
        <v>470.4</v>
      </c>
      <c r="J1005" s="7">
        <f t="shared" si="286"/>
        <v>351.36</v>
      </c>
      <c r="K1005" s="335">
        <f t="shared" si="286"/>
        <v>25</v>
      </c>
      <c r="L1005" s="132" t="s">
        <v>18</v>
      </c>
      <c r="M1005" s="7">
        <v>324764</v>
      </c>
      <c r="N1005" s="7">
        <v>0</v>
      </c>
      <c r="O1005" s="7">
        <v>241560.12</v>
      </c>
      <c r="P1005" s="7">
        <v>0</v>
      </c>
      <c r="Q1005" s="7">
        <v>83203.88</v>
      </c>
      <c r="R1005" s="7">
        <v>0</v>
      </c>
      <c r="S1005" s="7" t="s">
        <v>18</v>
      </c>
      <c r="T1005" s="7" t="s">
        <v>18</v>
      </c>
      <c r="U1005" s="28" t="s">
        <v>18</v>
      </c>
    </row>
    <row r="1006" spans="1:21" ht="13.5" thickBot="1" x14ac:dyDescent="0.25">
      <c r="A1006" s="153" t="s">
        <v>642</v>
      </c>
      <c r="B1006" s="568" t="s">
        <v>645</v>
      </c>
      <c r="C1006" s="279" t="s">
        <v>40</v>
      </c>
      <c r="D1006" s="599">
        <v>1981</v>
      </c>
      <c r="E1006" s="599">
        <v>2010</v>
      </c>
      <c r="F1006" s="599" t="s">
        <v>644</v>
      </c>
      <c r="G1006" s="279">
        <v>2</v>
      </c>
      <c r="H1006" s="386">
        <v>524.4</v>
      </c>
      <c r="I1006" s="386">
        <v>470.4</v>
      </c>
      <c r="J1006" s="386">
        <v>351.36</v>
      </c>
      <c r="K1006" s="600">
        <v>25</v>
      </c>
      <c r="L1006" s="574" t="s">
        <v>34</v>
      </c>
      <c r="M1006" s="278">
        <v>324764</v>
      </c>
      <c r="N1006" s="278">
        <v>0</v>
      </c>
      <c r="O1006" s="278">
        <v>241560.12</v>
      </c>
      <c r="P1006" s="278">
        <v>0</v>
      </c>
      <c r="Q1006" s="278">
        <v>83203.88</v>
      </c>
      <c r="R1006" s="278">
        <v>0</v>
      </c>
      <c r="S1006" s="278">
        <f>M1006/H1006</f>
        <v>619.30587337909992</v>
      </c>
      <c r="T1006" s="278">
        <v>423.7</v>
      </c>
      <c r="U1006" s="764">
        <v>44561</v>
      </c>
    </row>
    <row r="1007" spans="1:21" ht="13.5" thickBot="1" x14ac:dyDescent="0.25">
      <c r="A1007" s="152"/>
      <c r="B1007" s="131" t="s">
        <v>31</v>
      </c>
      <c r="C1007" s="132" t="s">
        <v>18</v>
      </c>
      <c r="D1007" s="132" t="s">
        <v>18</v>
      </c>
      <c r="E1007" s="132" t="s">
        <v>18</v>
      </c>
      <c r="F1007" s="132" t="s">
        <v>18</v>
      </c>
      <c r="G1007" s="132" t="s">
        <v>18</v>
      </c>
      <c r="H1007" s="7">
        <f>H1006</f>
        <v>524.4</v>
      </c>
      <c r="I1007" s="7">
        <f t="shared" ref="I1007:K1007" si="287">I1006</f>
        <v>470.4</v>
      </c>
      <c r="J1007" s="7">
        <f t="shared" si="287"/>
        <v>351.36</v>
      </c>
      <c r="K1007" s="335">
        <f t="shared" si="287"/>
        <v>25</v>
      </c>
      <c r="L1007" s="132" t="s">
        <v>18</v>
      </c>
      <c r="M1007" s="7">
        <v>324764</v>
      </c>
      <c r="N1007" s="7">
        <v>0</v>
      </c>
      <c r="O1007" s="7">
        <v>241560.12</v>
      </c>
      <c r="P1007" s="7">
        <v>0</v>
      </c>
      <c r="Q1007" s="7">
        <v>83203.88</v>
      </c>
      <c r="R1007" s="7">
        <v>0</v>
      </c>
      <c r="S1007" s="7" t="s">
        <v>18</v>
      </c>
      <c r="T1007" s="7" t="s">
        <v>18</v>
      </c>
      <c r="U1007" s="28" t="s">
        <v>18</v>
      </c>
    </row>
    <row r="1008" spans="1:21" ht="13.5" thickBot="1" x14ac:dyDescent="0.25">
      <c r="A1008" s="546" t="s">
        <v>196</v>
      </c>
      <c r="B1008" s="400" t="s">
        <v>193</v>
      </c>
      <c r="C1008" s="132" t="s">
        <v>18</v>
      </c>
      <c r="D1008" s="132" t="s">
        <v>18</v>
      </c>
      <c r="E1008" s="132" t="s">
        <v>18</v>
      </c>
      <c r="F1008" s="132" t="s">
        <v>18</v>
      </c>
      <c r="G1008" s="132" t="s">
        <v>18</v>
      </c>
      <c r="H1008" s="7">
        <f>H1011+H1014</f>
        <v>1573.8</v>
      </c>
      <c r="I1008" s="7">
        <f t="shared" ref="I1008:K1008" si="288">I1011+I1014</f>
        <v>1409</v>
      </c>
      <c r="J1008" s="7"/>
      <c r="K1008" s="454">
        <f t="shared" si="288"/>
        <v>50</v>
      </c>
      <c r="L1008" s="132" t="s">
        <v>18</v>
      </c>
      <c r="M1008" s="7">
        <v>5518505</v>
      </c>
      <c r="N1008" s="7">
        <v>0</v>
      </c>
      <c r="O1008" s="7">
        <v>4006782.77</v>
      </c>
      <c r="P1008" s="7">
        <v>280473.8</v>
      </c>
      <c r="Q1008" s="7">
        <v>1231248.43</v>
      </c>
      <c r="R1008" s="7">
        <v>0</v>
      </c>
      <c r="S1008" s="7" t="s">
        <v>18</v>
      </c>
      <c r="T1008" s="7" t="s">
        <v>18</v>
      </c>
      <c r="U1008" s="28" t="s">
        <v>18</v>
      </c>
    </row>
    <row r="1009" spans="1:21" x14ac:dyDescent="0.2">
      <c r="A1009" s="905" t="s">
        <v>655</v>
      </c>
      <c r="B1009" s="45" t="s">
        <v>956</v>
      </c>
      <c r="C1009" s="22" t="s">
        <v>40</v>
      </c>
      <c r="D1009" s="22">
        <v>1983</v>
      </c>
      <c r="E1009" s="22"/>
      <c r="F1009" s="22" t="s">
        <v>644</v>
      </c>
      <c r="G1009" s="22">
        <v>2</v>
      </c>
      <c r="H1009" s="910">
        <v>786.9</v>
      </c>
      <c r="I1009" s="462">
        <v>701.4</v>
      </c>
      <c r="J1009" s="462"/>
      <c r="K1009" s="333">
        <v>27</v>
      </c>
      <c r="L1009" s="10" t="s">
        <v>36</v>
      </c>
      <c r="M1009" s="40">
        <v>2673358</v>
      </c>
      <c r="N1009" s="47">
        <v>0</v>
      </c>
      <c r="O1009" s="592">
        <v>2044960.09</v>
      </c>
      <c r="P1009" s="47">
        <v>0</v>
      </c>
      <c r="Q1009" s="592">
        <v>628397.91</v>
      </c>
      <c r="R1009" s="47">
        <v>0</v>
      </c>
      <c r="S1009" s="22">
        <v>3811.46</v>
      </c>
      <c r="T1009" s="22">
        <v>3811.46</v>
      </c>
      <c r="U1009" s="430" t="s">
        <v>367</v>
      </c>
    </row>
    <row r="1010" spans="1:21" ht="13.5" thickBot="1" x14ac:dyDescent="0.25">
      <c r="A1010" s="226" t="s">
        <v>655</v>
      </c>
      <c r="B1010" s="45" t="s">
        <v>956</v>
      </c>
      <c r="C1010" s="59" t="s">
        <v>40</v>
      </c>
      <c r="D1010" s="59">
        <v>1983</v>
      </c>
      <c r="E1010" s="59"/>
      <c r="F1010" s="59" t="s">
        <v>644</v>
      </c>
      <c r="G1010" s="59">
        <v>2</v>
      </c>
      <c r="H1010" s="60">
        <v>786.9</v>
      </c>
      <c r="I1010" s="453">
        <v>701.4</v>
      </c>
      <c r="J1010" s="453"/>
      <c r="K1010" s="358">
        <v>27</v>
      </c>
      <c r="L1010" s="63" t="s">
        <v>87</v>
      </c>
      <c r="M1010" s="32">
        <v>74079</v>
      </c>
      <c r="N1010" s="77">
        <v>0</v>
      </c>
      <c r="O1010" s="759">
        <v>56666.04</v>
      </c>
      <c r="P1010" s="77">
        <v>0</v>
      </c>
      <c r="Q1010" s="759">
        <v>17412.96</v>
      </c>
      <c r="R1010" s="77">
        <v>0</v>
      </c>
      <c r="S1010" s="59">
        <v>94.14</v>
      </c>
      <c r="T1010" s="59">
        <v>94.14</v>
      </c>
      <c r="U1010" s="258" t="s">
        <v>367</v>
      </c>
    </row>
    <row r="1011" spans="1:21" ht="13.5" thickBot="1" x14ac:dyDescent="0.25">
      <c r="A1011" s="87"/>
      <c r="B1011" s="81" t="s">
        <v>31</v>
      </c>
      <c r="C1011" s="25" t="s">
        <v>18</v>
      </c>
      <c r="D1011" s="34" t="s">
        <v>18</v>
      </c>
      <c r="E1011" s="34" t="s">
        <v>18</v>
      </c>
      <c r="F1011" s="25" t="s">
        <v>18</v>
      </c>
      <c r="G1011" s="25" t="s">
        <v>18</v>
      </c>
      <c r="H1011" s="7">
        <v>786.9</v>
      </c>
      <c r="I1011" s="7">
        <v>701.4</v>
      </c>
      <c r="J1011" s="278"/>
      <c r="K1011" s="335">
        <v>27</v>
      </c>
      <c r="L1011" s="132" t="s">
        <v>18</v>
      </c>
      <c r="M1011" s="7">
        <v>2747437</v>
      </c>
      <c r="N1011" s="7">
        <v>0</v>
      </c>
      <c r="O1011" s="7">
        <v>2101626.13</v>
      </c>
      <c r="P1011" s="7">
        <v>0</v>
      </c>
      <c r="Q1011" s="7">
        <v>645810.87</v>
      </c>
      <c r="R1011" s="7">
        <v>0</v>
      </c>
      <c r="S1011" s="82" t="s">
        <v>18</v>
      </c>
      <c r="T1011" s="82" t="s">
        <v>18</v>
      </c>
      <c r="U1011" s="28" t="s">
        <v>18</v>
      </c>
    </row>
    <row r="1012" spans="1:21" x14ac:dyDescent="0.2">
      <c r="A1012" s="220" t="s">
        <v>656</v>
      </c>
      <c r="B1012" s="37" t="s">
        <v>957</v>
      </c>
      <c r="C1012" s="38" t="s">
        <v>40</v>
      </c>
      <c r="D1012" s="38">
        <v>1979</v>
      </c>
      <c r="E1012" s="38"/>
      <c r="F1012" s="38" t="s">
        <v>644</v>
      </c>
      <c r="G1012" s="38">
        <v>2</v>
      </c>
      <c r="H1012" s="40">
        <v>786.9</v>
      </c>
      <c r="I1012" s="40">
        <v>707.6</v>
      </c>
      <c r="J1012" s="6"/>
      <c r="K1012" s="353">
        <v>23</v>
      </c>
      <c r="L1012" s="8" t="s">
        <v>36</v>
      </c>
      <c r="M1012" s="40">
        <v>2696989</v>
      </c>
      <c r="N1012" s="72">
        <v>0</v>
      </c>
      <c r="O1012" s="692">
        <v>1848490.6</v>
      </c>
      <c r="P1012" s="692">
        <v>280473.8</v>
      </c>
      <c r="Q1012" s="692">
        <v>568024.6</v>
      </c>
      <c r="R1012" s="72">
        <v>0</v>
      </c>
      <c r="S1012" s="38">
        <v>3811.46</v>
      </c>
      <c r="T1012" s="38">
        <v>3811.46</v>
      </c>
      <c r="U1012" s="429" t="s">
        <v>367</v>
      </c>
    </row>
    <row r="1013" spans="1:21" ht="13.5" thickBot="1" x14ac:dyDescent="0.25">
      <c r="A1013" s="905" t="s">
        <v>656</v>
      </c>
      <c r="B1013" s="42" t="s">
        <v>957</v>
      </c>
      <c r="C1013" s="22" t="s">
        <v>40</v>
      </c>
      <c r="D1013" s="22">
        <v>1979</v>
      </c>
      <c r="E1013" s="22"/>
      <c r="F1013" s="22" t="s">
        <v>644</v>
      </c>
      <c r="G1013" s="22">
        <v>2</v>
      </c>
      <c r="H1013" s="910">
        <v>786.9</v>
      </c>
      <c r="I1013" s="910">
        <v>707.6</v>
      </c>
      <c r="J1013" s="13"/>
      <c r="K1013" s="333">
        <v>23</v>
      </c>
      <c r="L1013" s="5" t="s">
        <v>87</v>
      </c>
      <c r="M1013" s="910">
        <v>74079</v>
      </c>
      <c r="N1013" s="47">
        <v>0</v>
      </c>
      <c r="O1013" s="592">
        <v>56666.04</v>
      </c>
      <c r="P1013" s="592">
        <v>0</v>
      </c>
      <c r="Q1013" s="592">
        <v>17412.96</v>
      </c>
      <c r="R1013" s="47">
        <v>0</v>
      </c>
      <c r="S1013" s="22">
        <v>94.14</v>
      </c>
      <c r="T1013" s="22">
        <v>94.14</v>
      </c>
      <c r="U1013" s="430" t="s">
        <v>367</v>
      </c>
    </row>
    <row r="1014" spans="1:21" ht="13.5" thickBot="1" x14ac:dyDescent="0.25">
      <c r="A1014" s="226"/>
      <c r="B1014" s="231" t="s">
        <v>31</v>
      </c>
      <c r="C1014" s="215" t="s">
        <v>18</v>
      </c>
      <c r="D1014" s="593" t="s">
        <v>18</v>
      </c>
      <c r="E1014" s="593" t="s">
        <v>18</v>
      </c>
      <c r="F1014" s="215" t="s">
        <v>18</v>
      </c>
      <c r="G1014" s="215" t="s">
        <v>18</v>
      </c>
      <c r="H1014" s="218">
        <v>786.9</v>
      </c>
      <c r="I1014" s="218">
        <v>707.6</v>
      </c>
      <c r="J1014" s="60"/>
      <c r="K1014" s="346">
        <v>23</v>
      </c>
      <c r="L1014" s="548" t="s">
        <v>18</v>
      </c>
      <c r="M1014" s="218">
        <v>2771068</v>
      </c>
      <c r="N1014" s="218">
        <v>0</v>
      </c>
      <c r="O1014" s="218">
        <v>1905156.6400000001</v>
      </c>
      <c r="P1014" s="218">
        <v>280473.8</v>
      </c>
      <c r="Q1014" s="218">
        <v>585437.55999999994</v>
      </c>
      <c r="R1014" s="218">
        <v>0</v>
      </c>
      <c r="S1014" s="588" t="s">
        <v>18</v>
      </c>
      <c r="T1014" s="588" t="s">
        <v>18</v>
      </c>
      <c r="U1014" s="219" t="s">
        <v>18</v>
      </c>
    </row>
    <row r="1015" spans="1:21" ht="13.5" thickBot="1" x14ac:dyDescent="0.25">
      <c r="A1015" s="154" t="s">
        <v>59</v>
      </c>
      <c r="B1015" s="33" t="s">
        <v>197</v>
      </c>
      <c r="C1015" s="132" t="s">
        <v>18</v>
      </c>
      <c r="D1015" s="132" t="s">
        <v>18</v>
      </c>
      <c r="E1015" s="132" t="s">
        <v>18</v>
      </c>
      <c r="F1015" s="132" t="s">
        <v>18</v>
      </c>
      <c r="G1015" s="132" t="s">
        <v>18</v>
      </c>
      <c r="H1015" s="7">
        <f>H1018+H1021+H1024+H1029+H1034+H1037+H1040+H1045+H1048</f>
        <v>36539.599999999999</v>
      </c>
      <c r="I1015" s="7">
        <f>I1018+I1021+I1024+I1029+I1034+I1037+I1040+I1045+I1048</f>
        <v>33161.5</v>
      </c>
      <c r="J1015" s="7">
        <f>J1018+J1021+J1024+J1029+J1034+J1037+J1040+J1045+J1048</f>
        <v>9730.0999999999985</v>
      </c>
      <c r="K1015" s="335">
        <f>K1018+K1021+K1024+K1029+K1034+K1037+K1040+K1045+K1048</f>
        <v>1238</v>
      </c>
      <c r="L1015" s="7" t="s">
        <v>18</v>
      </c>
      <c r="M1015" s="7">
        <v>61408238</v>
      </c>
      <c r="N1015" s="7">
        <v>0</v>
      </c>
      <c r="O1015" s="7">
        <v>28920173.560000002</v>
      </c>
      <c r="P1015" s="7">
        <v>0</v>
      </c>
      <c r="Q1015" s="7">
        <v>32488064.439999998</v>
      </c>
      <c r="R1015" s="7">
        <v>0</v>
      </c>
      <c r="S1015" s="7" t="s">
        <v>18</v>
      </c>
      <c r="T1015" s="7" t="s">
        <v>18</v>
      </c>
      <c r="U1015" s="28" t="s">
        <v>18</v>
      </c>
    </row>
    <row r="1016" spans="1:21" x14ac:dyDescent="0.2">
      <c r="A1016" s="234" t="s">
        <v>833</v>
      </c>
      <c r="B1016" s="225" t="s">
        <v>849</v>
      </c>
      <c r="C1016" s="211" t="s">
        <v>40</v>
      </c>
      <c r="D1016" s="906">
        <v>1992</v>
      </c>
      <c r="E1016" s="906"/>
      <c r="F1016" s="212" t="s">
        <v>810</v>
      </c>
      <c r="G1016" s="211">
        <v>5</v>
      </c>
      <c r="H1016" s="213">
        <v>5023.3999999999996</v>
      </c>
      <c r="I1016" s="765">
        <v>4487.6000000000004</v>
      </c>
      <c r="J1016" s="765">
        <v>1080</v>
      </c>
      <c r="K1016" s="356">
        <v>163</v>
      </c>
      <c r="L1016" s="551" t="s">
        <v>93</v>
      </c>
      <c r="M1016" s="213">
        <v>148190</v>
      </c>
      <c r="N1016" s="213">
        <v>0</v>
      </c>
      <c r="O1016" s="213">
        <v>69789.990000000005</v>
      </c>
      <c r="P1016" s="213">
        <v>0</v>
      </c>
      <c r="Q1016" s="213">
        <v>78400.009999999995</v>
      </c>
      <c r="R1016" s="213">
        <v>0</v>
      </c>
      <c r="S1016" s="213">
        <f>M1016/H1016</f>
        <v>29.49994027949198</v>
      </c>
      <c r="T1016" s="213">
        <v>29.5</v>
      </c>
      <c r="U1016" s="235">
        <v>44561</v>
      </c>
    </row>
    <row r="1017" spans="1:21" x14ac:dyDescent="0.2">
      <c r="A1017" s="905" t="s">
        <v>833</v>
      </c>
      <c r="B1017" s="45" t="s">
        <v>849</v>
      </c>
      <c r="C1017" s="22" t="s">
        <v>40</v>
      </c>
      <c r="D1017" s="907">
        <v>1992</v>
      </c>
      <c r="E1017" s="907"/>
      <c r="F1017" s="46" t="s">
        <v>810</v>
      </c>
      <c r="G1017" s="22">
        <v>5</v>
      </c>
      <c r="H1017" s="910">
        <v>5023.3999999999996</v>
      </c>
      <c r="I1017" s="462">
        <v>4487.6000000000004</v>
      </c>
      <c r="J1017" s="462">
        <v>1080</v>
      </c>
      <c r="K1017" s="333">
        <v>163</v>
      </c>
      <c r="L1017" s="1" t="s">
        <v>49</v>
      </c>
      <c r="M1017" s="40">
        <v>3784482</v>
      </c>
      <c r="N1017" s="910">
        <v>0</v>
      </c>
      <c r="O1017" s="910">
        <v>1782299.57</v>
      </c>
      <c r="P1017" s="910">
        <v>0</v>
      </c>
      <c r="Q1017" s="910">
        <v>2002182.43</v>
      </c>
      <c r="R1017" s="910">
        <v>0</v>
      </c>
      <c r="S1017" s="910">
        <f>M1017/J1017</f>
        <v>3504.15</v>
      </c>
      <c r="T1017" s="910">
        <v>3504.15</v>
      </c>
      <c r="U1017" s="236">
        <v>44561</v>
      </c>
    </row>
    <row r="1018" spans="1:21" ht="13.5" thickBot="1" x14ac:dyDescent="0.25">
      <c r="A1018" s="552"/>
      <c r="B1018" s="179" t="s">
        <v>31</v>
      </c>
      <c r="C1018" s="175" t="s">
        <v>18</v>
      </c>
      <c r="D1018" s="175" t="s">
        <v>18</v>
      </c>
      <c r="E1018" s="175" t="s">
        <v>18</v>
      </c>
      <c r="F1018" s="175" t="s">
        <v>18</v>
      </c>
      <c r="G1018" s="175" t="s">
        <v>18</v>
      </c>
      <c r="H1018" s="176">
        <f>H1016</f>
        <v>5023.3999999999996</v>
      </c>
      <c r="I1018" s="176">
        <f>I1016</f>
        <v>4487.6000000000004</v>
      </c>
      <c r="J1018" s="176">
        <f>J1016</f>
        <v>1080</v>
      </c>
      <c r="K1018" s="458">
        <f>K1016</f>
        <v>163</v>
      </c>
      <c r="L1018" s="177" t="s">
        <v>18</v>
      </c>
      <c r="M1018" s="455">
        <v>3932672</v>
      </c>
      <c r="N1018" s="455">
        <v>0</v>
      </c>
      <c r="O1018" s="455">
        <v>1852089.56</v>
      </c>
      <c r="P1018" s="455">
        <v>0</v>
      </c>
      <c r="Q1018" s="455">
        <v>2080582.44</v>
      </c>
      <c r="R1018" s="455">
        <v>0</v>
      </c>
      <c r="S1018" s="176" t="s">
        <v>18</v>
      </c>
      <c r="T1018" s="176" t="s">
        <v>18</v>
      </c>
      <c r="U1018" s="178" t="s">
        <v>18</v>
      </c>
    </row>
    <row r="1019" spans="1:21" x14ac:dyDescent="0.2">
      <c r="A1019" s="220" t="s">
        <v>834</v>
      </c>
      <c r="B1019" s="66" t="s">
        <v>829</v>
      </c>
      <c r="C1019" s="38" t="s">
        <v>40</v>
      </c>
      <c r="D1019" s="39">
        <v>1987</v>
      </c>
      <c r="E1019" s="39"/>
      <c r="F1019" s="67" t="s">
        <v>810</v>
      </c>
      <c r="G1019" s="38">
        <v>5</v>
      </c>
      <c r="H1019" s="40">
        <v>4384.3</v>
      </c>
      <c r="I1019" s="459">
        <v>4167.6000000000004</v>
      </c>
      <c r="J1019" s="459">
        <v>1130.9000000000001</v>
      </c>
      <c r="K1019" s="353">
        <v>145</v>
      </c>
      <c r="L1019" s="12" t="s">
        <v>87</v>
      </c>
      <c r="M1019" s="40">
        <v>243285</v>
      </c>
      <c r="N1019" s="40">
        <v>0</v>
      </c>
      <c r="O1019" s="40">
        <v>114574.93</v>
      </c>
      <c r="P1019" s="40">
        <v>0</v>
      </c>
      <c r="Q1019" s="40">
        <v>128710.07</v>
      </c>
      <c r="R1019" s="40">
        <v>0</v>
      </c>
      <c r="S1019" s="40">
        <f>M1019/H1019</f>
        <v>55.490044020710258</v>
      </c>
      <c r="T1019" s="40">
        <v>55.49</v>
      </c>
      <c r="U1019" s="186">
        <v>44561</v>
      </c>
    </row>
    <row r="1020" spans="1:21" x14ac:dyDescent="0.2">
      <c r="A1020" s="220" t="s">
        <v>834</v>
      </c>
      <c r="B1020" s="45" t="s">
        <v>829</v>
      </c>
      <c r="C1020" s="22" t="s">
        <v>40</v>
      </c>
      <c r="D1020" s="907">
        <v>1987</v>
      </c>
      <c r="E1020" s="907"/>
      <c r="F1020" s="46" t="s">
        <v>810</v>
      </c>
      <c r="G1020" s="22">
        <v>5</v>
      </c>
      <c r="H1020" s="910">
        <v>4384.3</v>
      </c>
      <c r="I1020" s="462">
        <v>4167.6000000000004</v>
      </c>
      <c r="J1020" s="462">
        <v>1130.9000000000001</v>
      </c>
      <c r="K1020" s="333">
        <v>145</v>
      </c>
      <c r="L1020" s="10" t="s">
        <v>36</v>
      </c>
      <c r="M1020" s="40">
        <v>8739357</v>
      </c>
      <c r="N1020" s="910">
        <v>0</v>
      </c>
      <c r="O1020" s="910">
        <v>4115795.04</v>
      </c>
      <c r="P1020" s="910">
        <v>0</v>
      </c>
      <c r="Q1020" s="910">
        <v>4623561.96</v>
      </c>
      <c r="R1020" s="910">
        <v>0</v>
      </c>
      <c r="S1020" s="910">
        <f>M1020/H1020</f>
        <v>1993.3300640923294</v>
      </c>
      <c r="T1020" s="910">
        <v>1993.33</v>
      </c>
      <c r="U1020" s="236">
        <v>44561</v>
      </c>
    </row>
    <row r="1021" spans="1:21" x14ac:dyDescent="0.2">
      <c r="A1021" s="746"/>
      <c r="B1021" s="41" t="s">
        <v>31</v>
      </c>
      <c r="C1021" s="19" t="s">
        <v>18</v>
      </c>
      <c r="D1021" s="19" t="s">
        <v>18</v>
      </c>
      <c r="E1021" s="19" t="s">
        <v>18</v>
      </c>
      <c r="F1021" s="19" t="s">
        <v>18</v>
      </c>
      <c r="G1021" s="19" t="s">
        <v>18</v>
      </c>
      <c r="H1021" s="13">
        <f>H1019</f>
        <v>4384.3</v>
      </c>
      <c r="I1021" s="13">
        <f>I1019</f>
        <v>4167.6000000000004</v>
      </c>
      <c r="J1021" s="13">
        <f>J1019</f>
        <v>1130.9000000000001</v>
      </c>
      <c r="K1021" s="547">
        <f>K1019</f>
        <v>145</v>
      </c>
      <c r="L1021" s="4" t="s">
        <v>18</v>
      </c>
      <c r="M1021" s="6">
        <v>8982642</v>
      </c>
      <c r="N1021" s="6">
        <v>0</v>
      </c>
      <c r="O1021" s="6">
        <v>4230369.97</v>
      </c>
      <c r="P1021" s="6">
        <v>0</v>
      </c>
      <c r="Q1021" s="6">
        <v>4752272.03</v>
      </c>
      <c r="R1021" s="6">
        <v>0</v>
      </c>
      <c r="S1021" s="13" t="s">
        <v>18</v>
      </c>
      <c r="T1021" s="13" t="s">
        <v>18</v>
      </c>
      <c r="U1021" s="414" t="s">
        <v>18</v>
      </c>
    </row>
    <row r="1022" spans="1:21" x14ac:dyDescent="0.2">
      <c r="A1022" s="905" t="s">
        <v>835</v>
      </c>
      <c r="B1022" s="45" t="s">
        <v>830</v>
      </c>
      <c r="C1022" s="22" t="s">
        <v>40</v>
      </c>
      <c r="D1022" s="907">
        <v>1985</v>
      </c>
      <c r="E1022" s="907"/>
      <c r="F1022" s="46" t="s">
        <v>810</v>
      </c>
      <c r="G1022" s="22">
        <v>5</v>
      </c>
      <c r="H1022" s="910">
        <v>4749.2</v>
      </c>
      <c r="I1022" s="462">
        <v>4225.2</v>
      </c>
      <c r="J1022" s="462">
        <v>1080</v>
      </c>
      <c r="K1022" s="333">
        <v>160</v>
      </c>
      <c r="L1022" s="1" t="s">
        <v>87</v>
      </c>
      <c r="M1022" s="40">
        <v>263533</v>
      </c>
      <c r="N1022" s="910">
        <v>0</v>
      </c>
      <c r="O1022" s="910">
        <v>124110.70999999999</v>
      </c>
      <c r="P1022" s="910">
        <v>0</v>
      </c>
      <c r="Q1022" s="910">
        <v>139422.29</v>
      </c>
      <c r="R1022" s="910">
        <v>0</v>
      </c>
      <c r="S1022" s="910">
        <f>M1022/H1022</f>
        <v>55.489977259327887</v>
      </c>
      <c r="T1022" s="910">
        <v>55.49</v>
      </c>
      <c r="U1022" s="236">
        <v>44561</v>
      </c>
    </row>
    <row r="1023" spans="1:21" x14ac:dyDescent="0.2">
      <c r="A1023" s="905" t="s">
        <v>835</v>
      </c>
      <c r="B1023" s="45" t="s">
        <v>830</v>
      </c>
      <c r="C1023" s="22" t="s">
        <v>40</v>
      </c>
      <c r="D1023" s="907">
        <v>1985</v>
      </c>
      <c r="E1023" s="907"/>
      <c r="F1023" s="46" t="s">
        <v>810</v>
      </c>
      <c r="G1023" s="22">
        <v>5</v>
      </c>
      <c r="H1023" s="910">
        <v>4749.2</v>
      </c>
      <c r="I1023" s="462">
        <v>4225.2</v>
      </c>
      <c r="J1023" s="462">
        <v>1080</v>
      </c>
      <c r="K1023" s="333">
        <v>160</v>
      </c>
      <c r="L1023" s="10" t="s">
        <v>36</v>
      </c>
      <c r="M1023" s="40">
        <v>9466723</v>
      </c>
      <c r="N1023" s="910">
        <v>0</v>
      </c>
      <c r="O1023" s="910">
        <v>4458347.63</v>
      </c>
      <c r="P1023" s="910">
        <v>0</v>
      </c>
      <c r="Q1023" s="910">
        <v>5008375.37</v>
      </c>
      <c r="R1023" s="910">
        <v>0</v>
      </c>
      <c r="S1023" s="910">
        <f>M1023/H1023</f>
        <v>1993.3300345321318</v>
      </c>
      <c r="T1023" s="910">
        <v>1993.33</v>
      </c>
      <c r="U1023" s="236">
        <v>44561</v>
      </c>
    </row>
    <row r="1024" spans="1:21" x14ac:dyDescent="0.2">
      <c r="A1024" s="746"/>
      <c r="B1024" s="41" t="s">
        <v>31</v>
      </c>
      <c r="C1024" s="19" t="s">
        <v>18</v>
      </c>
      <c r="D1024" s="19" t="s">
        <v>18</v>
      </c>
      <c r="E1024" s="19" t="s">
        <v>18</v>
      </c>
      <c r="F1024" s="19" t="s">
        <v>18</v>
      </c>
      <c r="G1024" s="19" t="s">
        <v>18</v>
      </c>
      <c r="H1024" s="13">
        <f>H1022</f>
        <v>4749.2</v>
      </c>
      <c r="I1024" s="13">
        <f>I1022</f>
        <v>4225.2</v>
      </c>
      <c r="J1024" s="13">
        <f>J1022</f>
        <v>1080</v>
      </c>
      <c r="K1024" s="547">
        <f>K1022</f>
        <v>160</v>
      </c>
      <c r="L1024" s="4" t="s">
        <v>18</v>
      </c>
      <c r="M1024" s="6">
        <v>9730256</v>
      </c>
      <c r="N1024" s="6">
        <v>0</v>
      </c>
      <c r="O1024" s="6">
        <v>4582458.34</v>
      </c>
      <c r="P1024" s="6">
        <v>0</v>
      </c>
      <c r="Q1024" s="6">
        <v>5147797.66</v>
      </c>
      <c r="R1024" s="6">
        <v>0</v>
      </c>
      <c r="S1024" s="13" t="s">
        <v>18</v>
      </c>
      <c r="T1024" s="13" t="s">
        <v>18</v>
      </c>
      <c r="U1024" s="414" t="s">
        <v>18</v>
      </c>
    </row>
    <row r="1025" spans="1:21" ht="25.5" x14ac:dyDescent="0.2">
      <c r="A1025" s="905" t="s">
        <v>836</v>
      </c>
      <c r="B1025" s="45" t="s">
        <v>850</v>
      </c>
      <c r="C1025" s="22" t="s">
        <v>40</v>
      </c>
      <c r="D1025" s="907">
        <v>1988</v>
      </c>
      <c r="E1025" s="907"/>
      <c r="F1025" s="46" t="s">
        <v>810</v>
      </c>
      <c r="G1025" s="22">
        <v>5</v>
      </c>
      <c r="H1025" s="910">
        <v>4821.3</v>
      </c>
      <c r="I1025" s="462">
        <v>4264.1000000000004</v>
      </c>
      <c r="J1025" s="462">
        <v>1068</v>
      </c>
      <c r="K1025" s="333">
        <v>173</v>
      </c>
      <c r="L1025" s="1" t="s">
        <v>96</v>
      </c>
      <c r="M1025" s="40">
        <v>270909</v>
      </c>
      <c r="N1025" s="910">
        <v>0</v>
      </c>
      <c r="O1025" s="910">
        <v>127584.43</v>
      </c>
      <c r="P1025" s="910">
        <v>0</v>
      </c>
      <c r="Q1025" s="910">
        <v>143324.57</v>
      </c>
      <c r="R1025" s="910">
        <v>0</v>
      </c>
      <c r="S1025" s="910">
        <f>M1025/H1025</f>
        <v>56.190031734179577</v>
      </c>
      <c r="T1025" s="910">
        <v>56.19</v>
      </c>
      <c r="U1025" s="236">
        <v>44561</v>
      </c>
    </row>
    <row r="1026" spans="1:21" x14ac:dyDescent="0.2">
      <c r="A1026" s="905" t="s">
        <v>836</v>
      </c>
      <c r="B1026" s="45" t="s">
        <v>850</v>
      </c>
      <c r="C1026" s="22" t="s">
        <v>40</v>
      </c>
      <c r="D1026" s="907">
        <v>1988</v>
      </c>
      <c r="E1026" s="907"/>
      <c r="F1026" s="46" t="s">
        <v>810</v>
      </c>
      <c r="G1026" s="22">
        <v>5</v>
      </c>
      <c r="H1026" s="910">
        <v>4821.3</v>
      </c>
      <c r="I1026" s="462">
        <v>4264.1000000000004</v>
      </c>
      <c r="J1026" s="462">
        <v>1068</v>
      </c>
      <c r="K1026" s="333">
        <v>173</v>
      </c>
      <c r="L1026" s="10" t="s">
        <v>95</v>
      </c>
      <c r="M1026" s="40">
        <v>2440012</v>
      </c>
      <c r="N1026" s="910">
        <v>0</v>
      </c>
      <c r="O1026" s="910">
        <v>1149122.22</v>
      </c>
      <c r="P1026" s="910">
        <v>0</v>
      </c>
      <c r="Q1026" s="910">
        <v>1290889.78</v>
      </c>
      <c r="R1026" s="910">
        <v>0</v>
      </c>
      <c r="S1026" s="910">
        <f>M1026/H1026</f>
        <v>506.09005869786154</v>
      </c>
      <c r="T1026" s="910">
        <v>506.09</v>
      </c>
      <c r="U1026" s="236">
        <v>44561</v>
      </c>
    </row>
    <row r="1027" spans="1:21" x14ac:dyDescent="0.2">
      <c r="A1027" s="905" t="s">
        <v>836</v>
      </c>
      <c r="B1027" s="45" t="s">
        <v>850</v>
      </c>
      <c r="C1027" s="22" t="s">
        <v>40</v>
      </c>
      <c r="D1027" s="907">
        <v>1988</v>
      </c>
      <c r="E1027" s="907"/>
      <c r="F1027" s="46" t="s">
        <v>810</v>
      </c>
      <c r="G1027" s="22">
        <v>5</v>
      </c>
      <c r="H1027" s="910">
        <v>4821.3</v>
      </c>
      <c r="I1027" s="462">
        <v>4264.1000000000004</v>
      </c>
      <c r="J1027" s="462">
        <v>1068</v>
      </c>
      <c r="K1027" s="333">
        <v>173</v>
      </c>
      <c r="L1027" s="10" t="s">
        <v>93</v>
      </c>
      <c r="M1027" s="40">
        <v>142228</v>
      </c>
      <c r="N1027" s="910">
        <v>0</v>
      </c>
      <c r="O1027" s="910">
        <v>66982.19</v>
      </c>
      <c r="P1027" s="910">
        <v>0</v>
      </c>
      <c r="Q1027" s="910">
        <v>75245.81</v>
      </c>
      <c r="R1027" s="910">
        <v>0</v>
      </c>
      <c r="S1027" s="910">
        <f>M1027/H1027</f>
        <v>29.499927405471553</v>
      </c>
      <c r="T1027" s="910">
        <v>29.5</v>
      </c>
      <c r="U1027" s="236">
        <v>44561</v>
      </c>
    </row>
    <row r="1028" spans="1:21" x14ac:dyDescent="0.2">
      <c r="A1028" s="905" t="s">
        <v>836</v>
      </c>
      <c r="B1028" s="45" t="s">
        <v>850</v>
      </c>
      <c r="C1028" s="22" t="s">
        <v>40</v>
      </c>
      <c r="D1028" s="907">
        <v>1988</v>
      </c>
      <c r="E1028" s="907"/>
      <c r="F1028" s="46" t="s">
        <v>810</v>
      </c>
      <c r="G1028" s="22">
        <v>5</v>
      </c>
      <c r="H1028" s="910">
        <v>4821.3</v>
      </c>
      <c r="I1028" s="462">
        <v>4264.1000000000004</v>
      </c>
      <c r="J1028" s="462">
        <v>1068</v>
      </c>
      <c r="K1028" s="333">
        <v>173</v>
      </c>
      <c r="L1028" s="10" t="s">
        <v>49</v>
      </c>
      <c r="M1028" s="40">
        <v>3742432</v>
      </c>
      <c r="N1028" s="910">
        <v>0</v>
      </c>
      <c r="O1028" s="910">
        <v>1762496.15</v>
      </c>
      <c r="P1028" s="910">
        <v>0</v>
      </c>
      <c r="Q1028" s="910">
        <v>1979935.85</v>
      </c>
      <c r="R1028" s="910">
        <v>0</v>
      </c>
      <c r="S1028" s="910">
        <f>M1028/J1028</f>
        <v>3504.1498127340824</v>
      </c>
      <c r="T1028" s="910">
        <v>3504.15</v>
      </c>
      <c r="U1028" s="236">
        <v>44561</v>
      </c>
    </row>
    <row r="1029" spans="1:21" x14ac:dyDescent="0.2">
      <c r="A1029" s="905"/>
      <c r="B1029" s="41" t="s">
        <v>31</v>
      </c>
      <c r="C1029" s="19" t="s">
        <v>18</v>
      </c>
      <c r="D1029" s="19" t="s">
        <v>18</v>
      </c>
      <c r="E1029" s="19" t="s">
        <v>18</v>
      </c>
      <c r="F1029" s="19" t="s">
        <v>18</v>
      </c>
      <c r="G1029" s="19" t="s">
        <v>18</v>
      </c>
      <c r="H1029" s="13">
        <f>H1025</f>
        <v>4821.3</v>
      </c>
      <c r="I1029" s="13">
        <f>I1025</f>
        <v>4264.1000000000004</v>
      </c>
      <c r="J1029" s="13">
        <f>J1025</f>
        <v>1068</v>
      </c>
      <c r="K1029" s="547">
        <f>K1025</f>
        <v>173</v>
      </c>
      <c r="L1029" s="4" t="s">
        <v>18</v>
      </c>
      <c r="M1029" s="6">
        <v>6595581</v>
      </c>
      <c r="N1029" s="6">
        <v>0</v>
      </c>
      <c r="O1029" s="6">
        <v>3106184.9899999998</v>
      </c>
      <c r="P1029" s="6">
        <v>0</v>
      </c>
      <c r="Q1029" s="6">
        <v>3489396.0100000002</v>
      </c>
      <c r="R1029" s="6">
        <v>0</v>
      </c>
      <c r="S1029" s="13" t="s">
        <v>18</v>
      </c>
      <c r="T1029" s="13" t="s">
        <v>18</v>
      </c>
      <c r="U1029" s="414" t="s">
        <v>18</v>
      </c>
    </row>
    <row r="1030" spans="1:21" ht="25.5" x14ac:dyDescent="0.2">
      <c r="A1030" s="905" t="s">
        <v>837</v>
      </c>
      <c r="B1030" s="45" t="s">
        <v>851</v>
      </c>
      <c r="C1030" s="22" t="s">
        <v>40</v>
      </c>
      <c r="D1030" s="907">
        <v>1989</v>
      </c>
      <c r="E1030" s="907"/>
      <c r="F1030" s="46" t="s">
        <v>810</v>
      </c>
      <c r="G1030" s="22">
        <v>5</v>
      </c>
      <c r="H1030" s="910">
        <v>4649.3999999999996</v>
      </c>
      <c r="I1030" s="910">
        <v>4176.3999999999996</v>
      </c>
      <c r="J1030" s="910">
        <v>1069.2</v>
      </c>
      <c r="K1030" s="333">
        <v>166</v>
      </c>
      <c r="L1030" s="1" t="s">
        <v>96</v>
      </c>
      <c r="M1030" s="910">
        <v>261250</v>
      </c>
      <c r="N1030" s="910">
        <v>0</v>
      </c>
      <c r="O1030" s="910">
        <v>123035.53</v>
      </c>
      <c r="P1030" s="910">
        <v>0</v>
      </c>
      <c r="Q1030" s="910">
        <v>138214.47</v>
      </c>
      <c r="R1030" s="910">
        <v>0</v>
      </c>
      <c r="S1030" s="910">
        <f>M1030/H1030</f>
        <v>56.190046027444403</v>
      </c>
      <c r="T1030" s="910">
        <v>56.19</v>
      </c>
      <c r="U1030" s="236">
        <v>44561</v>
      </c>
    </row>
    <row r="1031" spans="1:21" x14ac:dyDescent="0.2">
      <c r="A1031" s="905" t="s">
        <v>837</v>
      </c>
      <c r="B1031" s="45" t="s">
        <v>851</v>
      </c>
      <c r="C1031" s="22" t="s">
        <v>40</v>
      </c>
      <c r="D1031" s="907">
        <v>1989</v>
      </c>
      <c r="E1031" s="907"/>
      <c r="F1031" s="46" t="s">
        <v>810</v>
      </c>
      <c r="G1031" s="22">
        <v>5</v>
      </c>
      <c r="H1031" s="910">
        <v>4649.3999999999996</v>
      </c>
      <c r="I1031" s="910">
        <v>4176.3999999999996</v>
      </c>
      <c r="J1031" s="910">
        <v>1069.2</v>
      </c>
      <c r="K1031" s="333">
        <v>166</v>
      </c>
      <c r="L1031" s="10" t="s">
        <v>95</v>
      </c>
      <c r="M1031" s="910">
        <v>2353015</v>
      </c>
      <c r="N1031" s="910">
        <v>0</v>
      </c>
      <c r="O1031" s="910">
        <v>1108151.03</v>
      </c>
      <c r="P1031" s="910">
        <v>0</v>
      </c>
      <c r="Q1031" s="910">
        <v>1244863.97</v>
      </c>
      <c r="R1031" s="910">
        <v>0</v>
      </c>
      <c r="S1031" s="910">
        <f>M1031/H1031</f>
        <v>506.09003312255351</v>
      </c>
      <c r="T1031" s="910">
        <v>506.09</v>
      </c>
      <c r="U1031" s="236">
        <v>44561</v>
      </c>
    </row>
    <row r="1032" spans="1:21" x14ac:dyDescent="0.2">
      <c r="A1032" s="905" t="s">
        <v>837</v>
      </c>
      <c r="B1032" s="45" t="s">
        <v>851</v>
      </c>
      <c r="C1032" s="22" t="s">
        <v>40</v>
      </c>
      <c r="D1032" s="907">
        <v>1989</v>
      </c>
      <c r="E1032" s="907"/>
      <c r="F1032" s="46" t="s">
        <v>810</v>
      </c>
      <c r="G1032" s="22">
        <v>5</v>
      </c>
      <c r="H1032" s="910">
        <v>4649.3999999999996</v>
      </c>
      <c r="I1032" s="910">
        <v>4176.3999999999996</v>
      </c>
      <c r="J1032" s="910">
        <v>1069.2</v>
      </c>
      <c r="K1032" s="333">
        <v>166</v>
      </c>
      <c r="L1032" s="1" t="s">
        <v>87</v>
      </c>
      <c r="M1032" s="910">
        <v>257995</v>
      </c>
      <c r="N1032" s="910">
        <v>0</v>
      </c>
      <c r="O1032" s="910">
        <v>121502.59</v>
      </c>
      <c r="P1032" s="910">
        <v>0</v>
      </c>
      <c r="Q1032" s="910">
        <v>136492.41</v>
      </c>
      <c r="R1032" s="910">
        <v>0</v>
      </c>
      <c r="S1032" s="910">
        <f>M1032/H1032</f>
        <v>55.489955693207733</v>
      </c>
      <c r="T1032" s="910">
        <v>55.49</v>
      </c>
      <c r="U1032" s="236">
        <v>44561</v>
      </c>
    </row>
    <row r="1033" spans="1:21" x14ac:dyDescent="0.2">
      <c r="A1033" s="905" t="s">
        <v>837</v>
      </c>
      <c r="B1033" s="45" t="s">
        <v>851</v>
      </c>
      <c r="C1033" s="22" t="s">
        <v>40</v>
      </c>
      <c r="D1033" s="907">
        <v>1989</v>
      </c>
      <c r="E1033" s="907"/>
      <c r="F1033" s="46" t="s">
        <v>810</v>
      </c>
      <c r="G1033" s="22">
        <v>5</v>
      </c>
      <c r="H1033" s="910">
        <v>4649.3999999999996</v>
      </c>
      <c r="I1033" s="910">
        <v>4176.3999999999996</v>
      </c>
      <c r="J1033" s="910">
        <v>1069.2</v>
      </c>
      <c r="K1033" s="333">
        <v>166</v>
      </c>
      <c r="L1033" s="10" t="s">
        <v>36</v>
      </c>
      <c r="M1033" s="910">
        <v>9267789</v>
      </c>
      <c r="N1033" s="910">
        <v>0</v>
      </c>
      <c r="O1033" s="910">
        <v>4364659.78</v>
      </c>
      <c r="P1033" s="910">
        <v>0</v>
      </c>
      <c r="Q1033" s="910">
        <v>4903129.22</v>
      </c>
      <c r="R1033" s="910">
        <v>0</v>
      </c>
      <c r="S1033" s="910">
        <f>M1033/H1033</f>
        <v>1993.330107110595</v>
      </c>
      <c r="T1033" s="910">
        <v>1993.33</v>
      </c>
      <c r="U1033" s="236">
        <v>44561</v>
      </c>
    </row>
    <row r="1034" spans="1:21" x14ac:dyDescent="0.2">
      <c r="A1034" s="746"/>
      <c r="B1034" s="41" t="s">
        <v>31</v>
      </c>
      <c r="C1034" s="19" t="s">
        <v>18</v>
      </c>
      <c r="D1034" s="19" t="s">
        <v>18</v>
      </c>
      <c r="E1034" s="19" t="s">
        <v>18</v>
      </c>
      <c r="F1034" s="19" t="s">
        <v>18</v>
      </c>
      <c r="G1034" s="19" t="s">
        <v>18</v>
      </c>
      <c r="H1034" s="13">
        <f>H1030</f>
        <v>4649.3999999999996</v>
      </c>
      <c r="I1034" s="13">
        <f>I1030</f>
        <v>4176.3999999999996</v>
      </c>
      <c r="J1034" s="13">
        <f>J1030</f>
        <v>1069.2</v>
      </c>
      <c r="K1034" s="547">
        <f>K1030</f>
        <v>166</v>
      </c>
      <c r="L1034" s="4" t="s">
        <v>18</v>
      </c>
      <c r="M1034" s="6">
        <v>12140049</v>
      </c>
      <c r="N1034" s="6">
        <v>0</v>
      </c>
      <c r="O1034" s="6">
        <v>5717348.9300000006</v>
      </c>
      <c r="P1034" s="6">
        <v>0</v>
      </c>
      <c r="Q1034" s="6">
        <v>6422700.0699999994</v>
      </c>
      <c r="R1034" s="6">
        <v>0</v>
      </c>
      <c r="S1034" s="13" t="s">
        <v>18</v>
      </c>
      <c r="T1034" s="13" t="s">
        <v>18</v>
      </c>
      <c r="U1034" s="414" t="s">
        <v>18</v>
      </c>
    </row>
    <row r="1035" spans="1:21" x14ac:dyDescent="0.2">
      <c r="A1035" s="905" t="s">
        <v>838</v>
      </c>
      <c r="B1035" s="45" t="s">
        <v>817</v>
      </c>
      <c r="C1035" s="22" t="s">
        <v>40</v>
      </c>
      <c r="D1035" s="907">
        <v>1963</v>
      </c>
      <c r="E1035" s="907"/>
      <c r="F1035" s="46" t="s">
        <v>810</v>
      </c>
      <c r="G1035" s="46" t="s">
        <v>64</v>
      </c>
      <c r="H1035" s="910">
        <v>2377.3000000000002</v>
      </c>
      <c r="I1035" s="910">
        <v>2113</v>
      </c>
      <c r="J1035" s="910">
        <v>624</v>
      </c>
      <c r="K1035" s="46">
        <v>92</v>
      </c>
      <c r="L1035" s="10" t="s">
        <v>93</v>
      </c>
      <c r="M1035" s="40">
        <v>70130</v>
      </c>
      <c r="N1035" s="910">
        <v>0</v>
      </c>
      <c r="O1035" s="910">
        <v>33027.68</v>
      </c>
      <c r="P1035" s="910">
        <v>0</v>
      </c>
      <c r="Q1035" s="910">
        <v>37102.32</v>
      </c>
      <c r="R1035" s="910">
        <v>0</v>
      </c>
      <c r="S1035" s="910">
        <f>M1035/H1035</f>
        <v>29.499852774155553</v>
      </c>
      <c r="T1035" s="910">
        <v>29.5</v>
      </c>
      <c r="U1035" s="236">
        <v>44561</v>
      </c>
    </row>
    <row r="1036" spans="1:21" x14ac:dyDescent="0.2">
      <c r="A1036" s="905" t="s">
        <v>838</v>
      </c>
      <c r="B1036" s="45" t="s">
        <v>817</v>
      </c>
      <c r="C1036" s="22" t="s">
        <v>40</v>
      </c>
      <c r="D1036" s="907">
        <v>1963</v>
      </c>
      <c r="E1036" s="907"/>
      <c r="F1036" s="46" t="s">
        <v>810</v>
      </c>
      <c r="G1036" s="46" t="s">
        <v>64</v>
      </c>
      <c r="H1036" s="910">
        <v>2377.3000000000002</v>
      </c>
      <c r="I1036" s="910">
        <v>2113</v>
      </c>
      <c r="J1036" s="910">
        <v>624</v>
      </c>
      <c r="K1036" s="46">
        <v>92</v>
      </c>
      <c r="L1036" s="10" t="s">
        <v>49</v>
      </c>
      <c r="M1036" s="40">
        <v>2186590</v>
      </c>
      <c r="N1036" s="910">
        <v>0</v>
      </c>
      <c r="O1036" s="910">
        <v>1029773.28</v>
      </c>
      <c r="P1036" s="910">
        <v>0</v>
      </c>
      <c r="Q1036" s="910">
        <v>1156816.72</v>
      </c>
      <c r="R1036" s="910">
        <v>0</v>
      </c>
      <c r="S1036" s="910">
        <f>M1036/J1036</f>
        <v>3504.1506410256411</v>
      </c>
      <c r="T1036" s="910">
        <v>3504.15</v>
      </c>
      <c r="U1036" s="236">
        <v>44561</v>
      </c>
    </row>
    <row r="1037" spans="1:21" x14ac:dyDescent="0.2">
      <c r="A1037" s="905"/>
      <c r="B1037" s="41" t="s">
        <v>31</v>
      </c>
      <c r="C1037" s="19" t="s">
        <v>18</v>
      </c>
      <c r="D1037" s="19" t="s">
        <v>18</v>
      </c>
      <c r="E1037" s="19" t="s">
        <v>18</v>
      </c>
      <c r="F1037" s="19" t="s">
        <v>18</v>
      </c>
      <c r="G1037" s="19" t="s">
        <v>18</v>
      </c>
      <c r="H1037" s="13">
        <f>H1035</f>
        <v>2377.3000000000002</v>
      </c>
      <c r="I1037" s="13">
        <f>I1035</f>
        <v>2113</v>
      </c>
      <c r="J1037" s="13">
        <f>J1035</f>
        <v>624</v>
      </c>
      <c r="K1037" s="547">
        <f>K1035</f>
        <v>92</v>
      </c>
      <c r="L1037" s="4" t="s">
        <v>18</v>
      </c>
      <c r="M1037" s="6">
        <v>2256720</v>
      </c>
      <c r="N1037" s="6">
        <v>0</v>
      </c>
      <c r="O1037" s="6">
        <v>1062800.96</v>
      </c>
      <c r="P1037" s="6">
        <v>0</v>
      </c>
      <c r="Q1037" s="6">
        <v>1193919.04</v>
      </c>
      <c r="R1037" s="6">
        <v>0</v>
      </c>
      <c r="S1037" s="13" t="s">
        <v>18</v>
      </c>
      <c r="T1037" s="13" t="s">
        <v>18</v>
      </c>
      <c r="U1037" s="414" t="s">
        <v>18</v>
      </c>
    </row>
    <row r="1038" spans="1:21" x14ac:dyDescent="0.2">
      <c r="A1038" s="905" t="s">
        <v>839</v>
      </c>
      <c r="B1038" s="45" t="s">
        <v>852</v>
      </c>
      <c r="C1038" s="22" t="s">
        <v>40</v>
      </c>
      <c r="D1038" s="907">
        <v>1966</v>
      </c>
      <c r="E1038" s="907"/>
      <c r="F1038" s="22" t="s">
        <v>819</v>
      </c>
      <c r="G1038" s="22">
        <v>4</v>
      </c>
      <c r="H1038" s="910">
        <v>4334.8999999999996</v>
      </c>
      <c r="I1038" s="910">
        <v>4039.7</v>
      </c>
      <c r="J1038" s="910">
        <v>1519</v>
      </c>
      <c r="K1038" s="462">
        <v>125</v>
      </c>
      <c r="L1038" s="1" t="s">
        <v>87</v>
      </c>
      <c r="M1038" s="40">
        <v>336778</v>
      </c>
      <c r="N1038" s="910">
        <v>0</v>
      </c>
      <c r="O1038" s="910">
        <v>158605.4</v>
      </c>
      <c r="P1038" s="910">
        <v>0</v>
      </c>
      <c r="Q1038" s="910">
        <v>178172.6</v>
      </c>
      <c r="R1038" s="910">
        <v>0</v>
      </c>
      <c r="S1038" s="910">
        <f>M1038/H1038</f>
        <v>77.689912108699176</v>
      </c>
      <c r="T1038" s="910">
        <v>77.69</v>
      </c>
      <c r="U1038" s="236">
        <v>44561</v>
      </c>
    </row>
    <row r="1039" spans="1:21" x14ac:dyDescent="0.2">
      <c r="A1039" s="905" t="s">
        <v>839</v>
      </c>
      <c r="B1039" s="45" t="s">
        <v>852</v>
      </c>
      <c r="C1039" s="22" t="s">
        <v>40</v>
      </c>
      <c r="D1039" s="907">
        <v>1966</v>
      </c>
      <c r="E1039" s="907"/>
      <c r="F1039" s="22" t="s">
        <v>819</v>
      </c>
      <c r="G1039" s="22">
        <v>4</v>
      </c>
      <c r="H1039" s="910">
        <v>4334.8999999999996</v>
      </c>
      <c r="I1039" s="910">
        <v>4039.7</v>
      </c>
      <c r="J1039" s="910">
        <v>1519</v>
      </c>
      <c r="K1039" s="462">
        <v>125</v>
      </c>
      <c r="L1039" s="10" t="s">
        <v>36</v>
      </c>
      <c r="M1039" s="40">
        <v>5843965</v>
      </c>
      <c r="N1039" s="910">
        <v>0</v>
      </c>
      <c r="O1039" s="910">
        <v>2752211.88</v>
      </c>
      <c r="P1039" s="910">
        <v>0</v>
      </c>
      <c r="Q1039" s="910">
        <v>3091753.12</v>
      </c>
      <c r="R1039" s="910">
        <v>0</v>
      </c>
      <c r="S1039" s="910">
        <f>M1039/H1039</f>
        <v>1348.1199104938985</v>
      </c>
      <c r="T1039" s="910">
        <v>1348.12</v>
      </c>
      <c r="U1039" s="236">
        <v>44561</v>
      </c>
    </row>
    <row r="1040" spans="1:21" x14ac:dyDescent="0.2">
      <c r="A1040" s="905"/>
      <c r="B1040" s="41" t="s">
        <v>31</v>
      </c>
      <c r="C1040" s="19" t="s">
        <v>18</v>
      </c>
      <c r="D1040" s="19" t="s">
        <v>18</v>
      </c>
      <c r="E1040" s="19" t="s">
        <v>18</v>
      </c>
      <c r="F1040" s="19" t="s">
        <v>18</v>
      </c>
      <c r="G1040" s="19" t="s">
        <v>18</v>
      </c>
      <c r="H1040" s="13">
        <f>H1038</f>
        <v>4334.8999999999996</v>
      </c>
      <c r="I1040" s="13">
        <f>I1038</f>
        <v>4039.7</v>
      </c>
      <c r="J1040" s="13">
        <f>J1038</f>
        <v>1519</v>
      </c>
      <c r="K1040" s="547">
        <f>K1038</f>
        <v>125</v>
      </c>
      <c r="L1040" s="4" t="s">
        <v>18</v>
      </c>
      <c r="M1040" s="6">
        <v>6180743</v>
      </c>
      <c r="N1040" s="6">
        <v>0</v>
      </c>
      <c r="O1040" s="6">
        <v>2910817.28</v>
      </c>
      <c r="P1040" s="6">
        <v>0</v>
      </c>
      <c r="Q1040" s="6">
        <v>3269925.72</v>
      </c>
      <c r="R1040" s="6">
        <v>0</v>
      </c>
      <c r="S1040" s="13" t="s">
        <v>18</v>
      </c>
      <c r="T1040" s="13" t="s">
        <v>18</v>
      </c>
      <c r="U1040" s="414" t="s">
        <v>18</v>
      </c>
    </row>
    <row r="1041" spans="1:21" x14ac:dyDescent="0.2">
      <c r="A1041" s="905" t="s">
        <v>840</v>
      </c>
      <c r="B1041" s="45" t="s">
        <v>820</v>
      </c>
      <c r="C1041" s="22" t="s">
        <v>40</v>
      </c>
      <c r="D1041" s="907">
        <v>1969</v>
      </c>
      <c r="E1041" s="907"/>
      <c r="F1041" s="22" t="s">
        <v>821</v>
      </c>
      <c r="G1041" s="22">
        <v>4</v>
      </c>
      <c r="H1041" s="910">
        <v>3426</v>
      </c>
      <c r="I1041" s="910">
        <v>3136.1</v>
      </c>
      <c r="J1041" s="910">
        <v>1300</v>
      </c>
      <c r="K1041" s="462">
        <v>139</v>
      </c>
      <c r="L1041" s="1" t="s">
        <v>462</v>
      </c>
      <c r="M1041" s="40">
        <v>203710</v>
      </c>
      <c r="N1041" s="910">
        <v>0</v>
      </c>
      <c r="O1041" s="910">
        <v>95937.1</v>
      </c>
      <c r="P1041" s="910">
        <v>0</v>
      </c>
      <c r="Q1041" s="910">
        <v>107772.9</v>
      </c>
      <c r="R1041" s="910">
        <v>0</v>
      </c>
      <c r="S1041" s="910">
        <f>M1041/H1041</f>
        <v>59.460011675423232</v>
      </c>
      <c r="T1041" s="910">
        <v>59.46</v>
      </c>
      <c r="U1041" s="236">
        <v>44561</v>
      </c>
    </row>
    <row r="1042" spans="1:21" x14ac:dyDescent="0.2">
      <c r="A1042" s="905" t="s">
        <v>840</v>
      </c>
      <c r="B1042" s="45" t="s">
        <v>820</v>
      </c>
      <c r="C1042" s="22" t="s">
        <v>40</v>
      </c>
      <c r="D1042" s="907">
        <v>1969</v>
      </c>
      <c r="E1042" s="907"/>
      <c r="F1042" s="22" t="s">
        <v>821</v>
      </c>
      <c r="G1042" s="22">
        <v>4</v>
      </c>
      <c r="H1042" s="910">
        <v>3426</v>
      </c>
      <c r="I1042" s="910">
        <v>3136.1</v>
      </c>
      <c r="J1042" s="910">
        <v>1300</v>
      </c>
      <c r="K1042" s="462">
        <v>139</v>
      </c>
      <c r="L1042" s="10" t="s">
        <v>48</v>
      </c>
      <c r="M1042" s="40">
        <v>3086483</v>
      </c>
      <c r="N1042" s="910">
        <v>0</v>
      </c>
      <c r="O1042" s="910">
        <v>1453577.36</v>
      </c>
      <c r="P1042" s="910">
        <v>0</v>
      </c>
      <c r="Q1042" s="910">
        <v>1632905.64</v>
      </c>
      <c r="R1042" s="910">
        <v>0</v>
      </c>
      <c r="S1042" s="910">
        <f>M1042/H1042</f>
        <v>900.89988324576768</v>
      </c>
      <c r="T1042" s="910">
        <v>900.9</v>
      </c>
      <c r="U1042" s="236">
        <v>44561</v>
      </c>
    </row>
    <row r="1043" spans="1:21" x14ac:dyDescent="0.2">
      <c r="A1043" s="905" t="s">
        <v>840</v>
      </c>
      <c r="B1043" s="45" t="s">
        <v>820</v>
      </c>
      <c r="C1043" s="22" t="s">
        <v>40</v>
      </c>
      <c r="D1043" s="907">
        <v>1969</v>
      </c>
      <c r="E1043" s="907"/>
      <c r="F1043" s="22" t="s">
        <v>821</v>
      </c>
      <c r="G1043" s="22">
        <v>4</v>
      </c>
      <c r="H1043" s="910">
        <v>3426</v>
      </c>
      <c r="I1043" s="910">
        <v>3136.1</v>
      </c>
      <c r="J1043" s="910">
        <v>1300</v>
      </c>
      <c r="K1043" s="462">
        <v>139</v>
      </c>
      <c r="L1043" s="1" t="s">
        <v>94</v>
      </c>
      <c r="M1043" s="40">
        <v>203710</v>
      </c>
      <c r="N1043" s="910">
        <v>0</v>
      </c>
      <c r="O1043" s="910">
        <v>95937.1</v>
      </c>
      <c r="P1043" s="910">
        <v>0</v>
      </c>
      <c r="Q1043" s="910">
        <v>107772.9</v>
      </c>
      <c r="R1043" s="910">
        <v>0</v>
      </c>
      <c r="S1043" s="910">
        <f>M1043/H1043</f>
        <v>59.460011675423232</v>
      </c>
      <c r="T1043" s="910">
        <v>59.46</v>
      </c>
      <c r="U1043" s="236">
        <v>44561</v>
      </c>
    </row>
    <row r="1044" spans="1:21" x14ac:dyDescent="0.2">
      <c r="A1044" s="905" t="s">
        <v>840</v>
      </c>
      <c r="B1044" s="45" t="s">
        <v>820</v>
      </c>
      <c r="C1044" s="22" t="s">
        <v>40</v>
      </c>
      <c r="D1044" s="907">
        <v>1969</v>
      </c>
      <c r="E1044" s="907"/>
      <c r="F1044" s="22" t="s">
        <v>821</v>
      </c>
      <c r="G1044" s="22">
        <v>4</v>
      </c>
      <c r="H1044" s="910">
        <v>3426</v>
      </c>
      <c r="I1044" s="910">
        <v>3136.1</v>
      </c>
      <c r="J1044" s="910">
        <v>1300</v>
      </c>
      <c r="K1044" s="462">
        <v>139</v>
      </c>
      <c r="L1044" s="10" t="s">
        <v>34</v>
      </c>
      <c r="M1044" s="40">
        <v>1260562</v>
      </c>
      <c r="N1044" s="910">
        <v>0</v>
      </c>
      <c r="O1044" s="910">
        <v>593660.93000000005</v>
      </c>
      <c r="P1044" s="910">
        <v>0</v>
      </c>
      <c r="Q1044" s="910">
        <v>666901.06999999995</v>
      </c>
      <c r="R1044" s="910">
        <v>0</v>
      </c>
      <c r="S1044" s="910">
        <f>M1044/H1044</f>
        <v>367.93987157034445</v>
      </c>
      <c r="T1044" s="910">
        <v>367.94</v>
      </c>
      <c r="U1044" s="236">
        <v>44561</v>
      </c>
    </row>
    <row r="1045" spans="1:21" x14ac:dyDescent="0.2">
      <c r="A1045" s="905"/>
      <c r="B1045" s="41" t="s">
        <v>31</v>
      </c>
      <c r="C1045" s="19" t="s">
        <v>18</v>
      </c>
      <c r="D1045" s="19" t="s">
        <v>18</v>
      </c>
      <c r="E1045" s="19" t="s">
        <v>18</v>
      </c>
      <c r="F1045" s="19" t="s">
        <v>18</v>
      </c>
      <c r="G1045" s="19" t="s">
        <v>18</v>
      </c>
      <c r="H1045" s="13">
        <f>H1041</f>
        <v>3426</v>
      </c>
      <c r="I1045" s="13">
        <f>I1041</f>
        <v>3136.1</v>
      </c>
      <c r="J1045" s="13">
        <f>J1041</f>
        <v>1300</v>
      </c>
      <c r="K1045" s="345">
        <f>K1041</f>
        <v>139</v>
      </c>
      <c r="L1045" s="4" t="s">
        <v>18</v>
      </c>
      <c r="M1045" s="6">
        <v>4754465</v>
      </c>
      <c r="N1045" s="6">
        <v>0</v>
      </c>
      <c r="O1045" s="6">
        <v>2239112.4900000002</v>
      </c>
      <c r="P1045" s="6">
        <v>0</v>
      </c>
      <c r="Q1045" s="6">
        <v>2515352.5099999998</v>
      </c>
      <c r="R1045" s="6">
        <v>0</v>
      </c>
      <c r="S1045" s="13" t="s">
        <v>18</v>
      </c>
      <c r="T1045" s="13" t="s">
        <v>18</v>
      </c>
      <c r="U1045" s="414" t="s">
        <v>18</v>
      </c>
    </row>
    <row r="1046" spans="1:21" x14ac:dyDescent="0.2">
      <c r="A1046" s="905" t="s">
        <v>841</v>
      </c>
      <c r="B1046" s="45" t="s">
        <v>853</v>
      </c>
      <c r="C1046" s="22" t="s">
        <v>40</v>
      </c>
      <c r="D1046" s="907">
        <v>1964</v>
      </c>
      <c r="E1046" s="907"/>
      <c r="F1046" s="46" t="s">
        <v>854</v>
      </c>
      <c r="G1046" s="22">
        <v>4</v>
      </c>
      <c r="H1046" s="910">
        <v>2773.8</v>
      </c>
      <c r="I1046" s="910">
        <v>2551.8000000000002</v>
      </c>
      <c r="J1046" s="910">
        <v>859</v>
      </c>
      <c r="K1046" s="462">
        <v>75</v>
      </c>
      <c r="L1046" s="10" t="s">
        <v>93</v>
      </c>
      <c r="M1046" s="40">
        <v>114835</v>
      </c>
      <c r="N1046" s="910">
        <v>0</v>
      </c>
      <c r="O1046" s="910">
        <v>54081.48</v>
      </c>
      <c r="P1046" s="910">
        <v>0</v>
      </c>
      <c r="Q1046" s="910">
        <v>60753.52</v>
      </c>
      <c r="R1046" s="910">
        <v>0</v>
      </c>
      <c r="S1046" s="910">
        <f>M1046/H1046</f>
        <v>41.399884634797026</v>
      </c>
      <c r="T1046" s="910">
        <v>41.4</v>
      </c>
      <c r="U1046" s="236">
        <v>44561</v>
      </c>
    </row>
    <row r="1047" spans="1:21" x14ac:dyDescent="0.2">
      <c r="A1047" s="905" t="s">
        <v>841</v>
      </c>
      <c r="B1047" s="45" t="s">
        <v>853</v>
      </c>
      <c r="C1047" s="22" t="s">
        <v>40</v>
      </c>
      <c r="D1047" s="907">
        <v>1964</v>
      </c>
      <c r="E1047" s="907"/>
      <c r="F1047" s="46" t="s">
        <v>854</v>
      </c>
      <c r="G1047" s="22">
        <v>4</v>
      </c>
      <c r="H1047" s="910">
        <v>2773.8</v>
      </c>
      <c r="I1047" s="910">
        <v>2551.8000000000002</v>
      </c>
      <c r="J1047" s="910">
        <v>859</v>
      </c>
      <c r="K1047" s="462">
        <v>75</v>
      </c>
      <c r="L1047" s="10" t="s">
        <v>49</v>
      </c>
      <c r="M1047" s="40">
        <v>6720275</v>
      </c>
      <c r="N1047" s="910">
        <v>0</v>
      </c>
      <c r="O1047" s="910">
        <v>3164909.56</v>
      </c>
      <c r="P1047" s="910">
        <v>0</v>
      </c>
      <c r="Q1047" s="910">
        <v>3555365.44</v>
      </c>
      <c r="R1047" s="910">
        <v>0</v>
      </c>
      <c r="S1047" s="910">
        <f>M1047/J1047</f>
        <v>7823.37019790454</v>
      </c>
      <c r="T1047" s="910">
        <v>7823.37</v>
      </c>
      <c r="U1047" s="236">
        <v>44561</v>
      </c>
    </row>
    <row r="1048" spans="1:21" ht="13.5" thickBot="1" x14ac:dyDescent="0.25">
      <c r="A1048" s="746"/>
      <c r="B1048" s="41" t="s">
        <v>31</v>
      </c>
      <c r="C1048" s="19" t="s">
        <v>18</v>
      </c>
      <c r="D1048" s="19" t="s">
        <v>18</v>
      </c>
      <c r="E1048" s="19" t="s">
        <v>18</v>
      </c>
      <c r="F1048" s="19" t="s">
        <v>18</v>
      </c>
      <c r="G1048" s="19" t="s">
        <v>18</v>
      </c>
      <c r="H1048" s="13">
        <f>H1046</f>
        <v>2773.8</v>
      </c>
      <c r="I1048" s="13">
        <f>I1046</f>
        <v>2551.8000000000002</v>
      </c>
      <c r="J1048" s="13">
        <f>J1046</f>
        <v>859</v>
      </c>
      <c r="K1048" s="547">
        <f>K1046</f>
        <v>75</v>
      </c>
      <c r="L1048" s="4" t="s">
        <v>18</v>
      </c>
      <c r="M1048" s="6">
        <v>6835110</v>
      </c>
      <c r="N1048" s="6">
        <v>0</v>
      </c>
      <c r="O1048" s="6">
        <v>3218991.04</v>
      </c>
      <c r="P1048" s="6">
        <v>0</v>
      </c>
      <c r="Q1048" s="6">
        <v>3616118.96</v>
      </c>
      <c r="R1048" s="6">
        <v>0</v>
      </c>
      <c r="S1048" s="13" t="s">
        <v>18</v>
      </c>
      <c r="T1048" s="13" t="s">
        <v>18</v>
      </c>
      <c r="U1048" s="414" t="s">
        <v>18</v>
      </c>
    </row>
    <row r="1049" spans="1:21" ht="13.5" thickBot="1" x14ac:dyDescent="0.25">
      <c r="A1049" s="657" t="s">
        <v>61</v>
      </c>
      <c r="B1049" s="27" t="s">
        <v>159</v>
      </c>
      <c r="C1049" s="132" t="s">
        <v>18</v>
      </c>
      <c r="D1049" s="132" t="s">
        <v>18</v>
      </c>
      <c r="E1049" s="132" t="s">
        <v>18</v>
      </c>
      <c r="F1049" s="132" t="s">
        <v>18</v>
      </c>
      <c r="G1049" s="132" t="s">
        <v>18</v>
      </c>
      <c r="H1049" s="133">
        <f>H1051+H1056+H1058+H1060</f>
        <v>2562.16</v>
      </c>
      <c r="I1049" s="133">
        <f t="shared" ref="I1049:K1049" si="289">I1051+I1056+I1058+I1060</f>
        <v>2355.7199999999998</v>
      </c>
      <c r="J1049" s="133">
        <f t="shared" si="289"/>
        <v>488</v>
      </c>
      <c r="K1049" s="350">
        <f t="shared" si="289"/>
        <v>111</v>
      </c>
      <c r="L1049" s="133" t="s">
        <v>18</v>
      </c>
      <c r="M1049" s="133">
        <v>9006473</v>
      </c>
      <c r="N1049" s="133">
        <v>0</v>
      </c>
      <c r="O1049" s="133">
        <v>4926462.6899999995</v>
      </c>
      <c r="P1049" s="133">
        <v>0</v>
      </c>
      <c r="Q1049" s="133">
        <v>4080010.31</v>
      </c>
      <c r="R1049" s="133">
        <v>0</v>
      </c>
      <c r="S1049" s="133" t="s">
        <v>18</v>
      </c>
      <c r="T1049" s="133" t="s">
        <v>18</v>
      </c>
      <c r="U1049" s="135" t="s">
        <v>18</v>
      </c>
    </row>
    <row r="1050" spans="1:21" ht="13.5" thickBot="1" x14ac:dyDescent="0.25">
      <c r="A1050" s="436" t="s">
        <v>198</v>
      </c>
      <c r="B1050" s="162" t="s">
        <v>622</v>
      </c>
      <c r="C1050" s="163" t="s">
        <v>40</v>
      </c>
      <c r="D1050" s="164">
        <v>1977</v>
      </c>
      <c r="E1050" s="164"/>
      <c r="F1050" s="163" t="s">
        <v>47</v>
      </c>
      <c r="G1050" s="163">
        <v>3</v>
      </c>
      <c r="H1050" s="113">
        <v>1166.31</v>
      </c>
      <c r="I1050" s="113">
        <v>1062.4100000000001</v>
      </c>
      <c r="J1050" s="151">
        <v>488</v>
      </c>
      <c r="K1050" s="369">
        <v>39</v>
      </c>
      <c r="L1050" s="88" t="s">
        <v>896</v>
      </c>
      <c r="M1050" s="113">
        <v>757623</v>
      </c>
      <c r="N1050" s="113">
        <v>0</v>
      </c>
      <c r="O1050" s="113">
        <v>414413.22</v>
      </c>
      <c r="P1050" s="113">
        <v>0</v>
      </c>
      <c r="Q1050" s="113">
        <v>343209.78</v>
      </c>
      <c r="R1050" s="113">
        <v>0</v>
      </c>
      <c r="S1050" s="113">
        <v>649.58973171798243</v>
      </c>
      <c r="T1050" s="113">
        <v>649.59</v>
      </c>
      <c r="U1050" s="420">
        <v>44561</v>
      </c>
    </row>
    <row r="1051" spans="1:21" ht="13.5" thickBot="1" x14ac:dyDescent="0.25">
      <c r="A1051" s="155"/>
      <c r="B1051" s="131" t="s">
        <v>31</v>
      </c>
      <c r="C1051" s="132" t="s">
        <v>18</v>
      </c>
      <c r="D1051" s="132" t="s">
        <v>18</v>
      </c>
      <c r="E1051" s="132" t="s">
        <v>18</v>
      </c>
      <c r="F1051" s="132" t="s">
        <v>18</v>
      </c>
      <c r="G1051" s="132" t="s">
        <v>18</v>
      </c>
      <c r="H1051" s="133">
        <f>H1050</f>
        <v>1166.31</v>
      </c>
      <c r="I1051" s="133">
        <f t="shared" ref="I1051:J1051" si="290">I1050</f>
        <v>1062.4100000000001</v>
      </c>
      <c r="J1051" s="133">
        <f t="shared" si="290"/>
        <v>488</v>
      </c>
      <c r="K1051" s="350">
        <f t="shared" ref="K1051" si="291">K1050</f>
        <v>39</v>
      </c>
      <c r="L1051" s="132" t="s">
        <v>18</v>
      </c>
      <c r="M1051" s="133">
        <v>757623</v>
      </c>
      <c r="N1051" s="133">
        <v>0</v>
      </c>
      <c r="O1051" s="133">
        <v>414413.22</v>
      </c>
      <c r="P1051" s="133">
        <v>0</v>
      </c>
      <c r="Q1051" s="133">
        <v>343209.78</v>
      </c>
      <c r="R1051" s="133">
        <v>0</v>
      </c>
      <c r="S1051" s="133" t="s">
        <v>18</v>
      </c>
      <c r="T1051" s="133" t="s">
        <v>18</v>
      </c>
      <c r="U1051" s="135" t="s">
        <v>18</v>
      </c>
    </row>
    <row r="1052" spans="1:21" x14ac:dyDescent="0.2">
      <c r="A1052" s="196" t="s">
        <v>199</v>
      </c>
      <c r="B1052" s="137" t="s">
        <v>618</v>
      </c>
      <c r="C1052" s="160" t="s">
        <v>40</v>
      </c>
      <c r="D1052" s="161">
        <v>1985</v>
      </c>
      <c r="E1052" s="161"/>
      <c r="F1052" s="160" t="s">
        <v>50</v>
      </c>
      <c r="G1052" s="160">
        <v>2</v>
      </c>
      <c r="H1052" s="111">
        <v>324.20999999999998</v>
      </c>
      <c r="I1052" s="111">
        <v>290.81</v>
      </c>
      <c r="J1052" s="111"/>
      <c r="K1052" s="351">
        <v>21</v>
      </c>
      <c r="L1052" s="8" t="s">
        <v>36</v>
      </c>
      <c r="M1052" s="111">
        <v>1235817</v>
      </c>
      <c r="N1052" s="113">
        <v>0</v>
      </c>
      <c r="O1052" s="113">
        <v>675981.19</v>
      </c>
      <c r="P1052" s="113">
        <v>0</v>
      </c>
      <c r="Q1052" s="111">
        <v>559835.81000000006</v>
      </c>
      <c r="R1052" s="111">
        <v>0</v>
      </c>
      <c r="S1052" s="111">
        <v>3811.7794022392895</v>
      </c>
      <c r="T1052" s="111">
        <v>3811.78</v>
      </c>
      <c r="U1052" s="181">
        <v>44561</v>
      </c>
    </row>
    <row r="1053" spans="1:21" x14ac:dyDescent="0.2">
      <c r="A1053" s="442" t="str">
        <f>$A$1052</f>
        <v>4.1.2</v>
      </c>
      <c r="B1053" s="406" t="str">
        <f>$B$1052</f>
        <v>пгт. Палана, ул. Космонавтов, д. 4</v>
      </c>
      <c r="C1053" s="56" t="s">
        <v>40</v>
      </c>
      <c r="D1053" s="57">
        <v>1985</v>
      </c>
      <c r="E1053" s="57"/>
      <c r="F1053" s="56" t="s">
        <v>50</v>
      </c>
      <c r="G1053" s="56">
        <v>2</v>
      </c>
      <c r="H1053" s="51">
        <v>324.20999999999998</v>
      </c>
      <c r="I1053" s="51">
        <v>290.81</v>
      </c>
      <c r="J1053" s="51"/>
      <c r="K1053" s="354">
        <v>21</v>
      </c>
      <c r="L1053" s="10" t="s">
        <v>34</v>
      </c>
      <c r="M1053" s="51">
        <v>184054</v>
      </c>
      <c r="N1053" s="51">
        <v>0</v>
      </c>
      <c r="O1053" s="51">
        <v>100675.94</v>
      </c>
      <c r="P1053" s="51">
        <v>0</v>
      </c>
      <c r="Q1053" s="51">
        <v>83378.06</v>
      </c>
      <c r="R1053" s="51">
        <v>0</v>
      </c>
      <c r="S1053" s="51">
        <v>567.69994756484994</v>
      </c>
      <c r="T1053" s="51">
        <v>567.70000000000005</v>
      </c>
      <c r="U1053" s="192">
        <v>44561</v>
      </c>
    </row>
    <row r="1054" spans="1:21" x14ac:dyDescent="0.2">
      <c r="A1054" s="442" t="str">
        <f t="shared" ref="A1054:A1055" si="292">$A$1052</f>
        <v>4.1.2</v>
      </c>
      <c r="B1054" s="406" t="str">
        <f t="shared" ref="B1054:B1055" si="293">$B$1052</f>
        <v>пгт. Палана, ул. Космонавтов, д. 4</v>
      </c>
      <c r="C1054" s="56" t="s">
        <v>40</v>
      </c>
      <c r="D1054" s="57">
        <v>1985</v>
      </c>
      <c r="E1054" s="57"/>
      <c r="F1054" s="56" t="s">
        <v>50</v>
      </c>
      <c r="G1054" s="56">
        <v>2</v>
      </c>
      <c r="H1054" s="51">
        <v>324.20999999999998</v>
      </c>
      <c r="I1054" s="51">
        <v>290.81</v>
      </c>
      <c r="J1054" s="51"/>
      <c r="K1054" s="354">
        <v>21</v>
      </c>
      <c r="L1054" s="18" t="s">
        <v>896</v>
      </c>
      <c r="M1054" s="51">
        <v>328279</v>
      </c>
      <c r="N1054" s="51">
        <v>0</v>
      </c>
      <c r="O1054" s="51">
        <v>179565.77</v>
      </c>
      <c r="P1054" s="51">
        <v>0</v>
      </c>
      <c r="Q1054" s="51">
        <v>148713.23000000001</v>
      </c>
      <c r="R1054" s="51">
        <v>0</v>
      </c>
      <c r="S1054" s="51">
        <v>1012.5505073871874</v>
      </c>
      <c r="T1054" s="51">
        <v>1012.55</v>
      </c>
      <c r="U1054" s="192">
        <v>44561</v>
      </c>
    </row>
    <row r="1055" spans="1:21" ht="13.5" thickBot="1" x14ac:dyDescent="0.25">
      <c r="A1055" s="197" t="str">
        <f t="shared" si="292"/>
        <v>4.1.2</v>
      </c>
      <c r="B1055" s="138" t="str">
        <f t="shared" si="293"/>
        <v>пгт. Палана, ул. Космонавтов, д. 4</v>
      </c>
      <c r="C1055" s="182" t="s">
        <v>40</v>
      </c>
      <c r="D1055" s="183">
        <v>1985</v>
      </c>
      <c r="E1055" s="183"/>
      <c r="F1055" s="182" t="s">
        <v>50</v>
      </c>
      <c r="G1055" s="182">
        <v>2</v>
      </c>
      <c r="H1055" s="151">
        <v>324.20999999999998</v>
      </c>
      <c r="I1055" s="151">
        <v>290.81</v>
      </c>
      <c r="J1055" s="151"/>
      <c r="K1055" s="352">
        <v>21</v>
      </c>
      <c r="L1055" s="63" t="s">
        <v>83</v>
      </c>
      <c r="M1055" s="151">
        <v>3908673</v>
      </c>
      <c r="N1055" s="113">
        <v>0</v>
      </c>
      <c r="O1055" s="113">
        <v>2138010.2599999998</v>
      </c>
      <c r="P1055" s="113">
        <v>0</v>
      </c>
      <c r="Q1055" s="151">
        <v>1770662.74</v>
      </c>
      <c r="R1055" s="151">
        <v>0</v>
      </c>
      <c r="S1055" s="151">
        <v>12055.991486999168</v>
      </c>
      <c r="T1055" s="151">
        <v>12055.99</v>
      </c>
      <c r="U1055" s="184">
        <v>44561</v>
      </c>
    </row>
    <row r="1056" spans="1:21" ht="13.5" thickBot="1" x14ac:dyDescent="0.25">
      <c r="A1056" s="155"/>
      <c r="B1056" s="131" t="s">
        <v>31</v>
      </c>
      <c r="C1056" s="132" t="s">
        <v>18</v>
      </c>
      <c r="D1056" s="132" t="s">
        <v>18</v>
      </c>
      <c r="E1056" s="132" t="s">
        <v>18</v>
      </c>
      <c r="F1056" s="132" t="s">
        <v>18</v>
      </c>
      <c r="G1056" s="132" t="s">
        <v>18</v>
      </c>
      <c r="H1056" s="133">
        <f>H1055</f>
        <v>324.20999999999998</v>
      </c>
      <c r="I1056" s="133">
        <f t="shared" ref="I1056:K1056" si="294">I1055</f>
        <v>290.81</v>
      </c>
      <c r="J1056" s="133">
        <f t="shared" si="294"/>
        <v>0</v>
      </c>
      <c r="K1056" s="350">
        <f t="shared" si="294"/>
        <v>21</v>
      </c>
      <c r="L1056" s="134" t="s">
        <v>18</v>
      </c>
      <c r="M1056" s="133">
        <v>5656823</v>
      </c>
      <c r="N1056" s="133">
        <v>0</v>
      </c>
      <c r="O1056" s="133">
        <v>3094233.1599999997</v>
      </c>
      <c r="P1056" s="133">
        <v>0</v>
      </c>
      <c r="Q1056" s="133">
        <v>2562589.84</v>
      </c>
      <c r="R1056" s="133">
        <v>0</v>
      </c>
      <c r="S1056" s="133" t="s">
        <v>18</v>
      </c>
      <c r="T1056" s="133" t="s">
        <v>18</v>
      </c>
      <c r="U1056" s="135" t="s">
        <v>18</v>
      </c>
    </row>
    <row r="1057" spans="1:21" ht="13.5" thickBot="1" x14ac:dyDescent="0.25">
      <c r="A1057" s="436" t="s">
        <v>345</v>
      </c>
      <c r="B1057" s="162" t="s">
        <v>619</v>
      </c>
      <c r="C1057" s="163" t="s">
        <v>40</v>
      </c>
      <c r="D1057" s="164">
        <v>1973</v>
      </c>
      <c r="E1057" s="164"/>
      <c r="F1057" s="163" t="s">
        <v>50</v>
      </c>
      <c r="G1057" s="163">
        <v>2</v>
      </c>
      <c r="H1057" s="113">
        <v>533.29999999999995</v>
      </c>
      <c r="I1057" s="113">
        <v>504.36</v>
      </c>
      <c r="J1057" s="113"/>
      <c r="K1057" s="369">
        <v>22</v>
      </c>
      <c r="L1057" s="88" t="s">
        <v>896</v>
      </c>
      <c r="M1057" s="113">
        <v>539993</v>
      </c>
      <c r="N1057" s="113">
        <v>0</v>
      </c>
      <c r="O1057" s="113">
        <v>295371.49</v>
      </c>
      <c r="P1057" s="113">
        <v>0</v>
      </c>
      <c r="Q1057" s="113">
        <v>244621.51</v>
      </c>
      <c r="R1057" s="113">
        <v>0</v>
      </c>
      <c r="S1057" s="113">
        <v>1012.5501593849616</v>
      </c>
      <c r="T1057" s="113">
        <v>1012.55</v>
      </c>
      <c r="U1057" s="420">
        <v>44561</v>
      </c>
    </row>
    <row r="1058" spans="1:21" ht="13.5" thickBot="1" x14ac:dyDescent="0.25">
      <c r="A1058" s="155"/>
      <c r="B1058" s="131" t="s">
        <v>31</v>
      </c>
      <c r="C1058" s="132" t="s">
        <v>18</v>
      </c>
      <c r="D1058" s="132" t="s">
        <v>18</v>
      </c>
      <c r="E1058" s="132" t="s">
        <v>18</v>
      </c>
      <c r="F1058" s="132" t="s">
        <v>18</v>
      </c>
      <c r="G1058" s="132" t="s">
        <v>18</v>
      </c>
      <c r="H1058" s="133">
        <f>H1057</f>
        <v>533.29999999999995</v>
      </c>
      <c r="I1058" s="133">
        <f t="shared" ref="I1058:K1058" si="295">I1057</f>
        <v>504.36</v>
      </c>
      <c r="J1058" s="133">
        <f t="shared" si="295"/>
        <v>0</v>
      </c>
      <c r="K1058" s="350">
        <f t="shared" si="295"/>
        <v>22</v>
      </c>
      <c r="L1058" s="134" t="s">
        <v>18</v>
      </c>
      <c r="M1058" s="133">
        <v>539993</v>
      </c>
      <c r="N1058" s="133">
        <v>0</v>
      </c>
      <c r="O1058" s="133">
        <v>295371.49</v>
      </c>
      <c r="P1058" s="133">
        <v>0</v>
      </c>
      <c r="Q1058" s="133">
        <v>244621.51</v>
      </c>
      <c r="R1058" s="133">
        <v>0</v>
      </c>
      <c r="S1058" s="133" t="s">
        <v>18</v>
      </c>
      <c r="T1058" s="133" t="s">
        <v>18</v>
      </c>
      <c r="U1058" s="135" t="s">
        <v>18</v>
      </c>
    </row>
    <row r="1059" spans="1:21" ht="13.5" thickBot="1" x14ac:dyDescent="0.25">
      <c r="A1059" s="436" t="s">
        <v>346</v>
      </c>
      <c r="B1059" s="162" t="s">
        <v>598</v>
      </c>
      <c r="C1059" s="163" t="s">
        <v>40</v>
      </c>
      <c r="D1059" s="164">
        <v>1976</v>
      </c>
      <c r="E1059" s="164"/>
      <c r="F1059" s="163" t="s">
        <v>50</v>
      </c>
      <c r="G1059" s="163">
        <v>2</v>
      </c>
      <c r="H1059" s="113">
        <v>538.34</v>
      </c>
      <c r="I1059" s="113">
        <v>498.14</v>
      </c>
      <c r="J1059" s="113"/>
      <c r="K1059" s="369">
        <v>29</v>
      </c>
      <c r="L1059" s="17" t="s">
        <v>36</v>
      </c>
      <c r="M1059" s="113">
        <v>2052034</v>
      </c>
      <c r="N1059" s="113">
        <v>0</v>
      </c>
      <c r="O1059" s="113">
        <v>1122444.8199999998</v>
      </c>
      <c r="P1059" s="113">
        <v>0</v>
      </c>
      <c r="Q1059" s="113">
        <v>929589.18</v>
      </c>
      <c r="R1059" s="113">
        <v>0</v>
      </c>
      <c r="S1059" s="113">
        <v>3811.7806590630453</v>
      </c>
      <c r="T1059" s="113">
        <v>3811.78</v>
      </c>
      <c r="U1059" s="420">
        <v>44561</v>
      </c>
    </row>
    <row r="1060" spans="1:21" ht="13.5" thickBot="1" x14ac:dyDescent="0.25">
      <c r="A1060" s="155"/>
      <c r="B1060" s="131" t="s">
        <v>31</v>
      </c>
      <c r="C1060" s="132" t="s">
        <v>18</v>
      </c>
      <c r="D1060" s="132" t="s">
        <v>18</v>
      </c>
      <c r="E1060" s="132" t="s">
        <v>18</v>
      </c>
      <c r="F1060" s="132" t="s">
        <v>18</v>
      </c>
      <c r="G1060" s="132" t="s">
        <v>18</v>
      </c>
      <c r="H1060" s="133">
        <f>H1059</f>
        <v>538.34</v>
      </c>
      <c r="I1060" s="133">
        <f t="shared" ref="I1060:K1060" si="296">I1059</f>
        <v>498.14</v>
      </c>
      <c r="J1060" s="133">
        <f t="shared" si="296"/>
        <v>0</v>
      </c>
      <c r="K1060" s="350">
        <f t="shared" si="296"/>
        <v>29</v>
      </c>
      <c r="L1060" s="134" t="s">
        <v>18</v>
      </c>
      <c r="M1060" s="133">
        <v>2052034</v>
      </c>
      <c r="N1060" s="133">
        <v>0</v>
      </c>
      <c r="O1060" s="133">
        <v>1122444.8199999998</v>
      </c>
      <c r="P1060" s="133">
        <v>0</v>
      </c>
      <c r="Q1060" s="133">
        <v>929589.18</v>
      </c>
      <c r="R1060" s="133">
        <v>0</v>
      </c>
      <c r="S1060" s="133" t="s">
        <v>18</v>
      </c>
      <c r="T1060" s="133" t="s">
        <v>18</v>
      </c>
      <c r="U1060" s="135" t="s">
        <v>18</v>
      </c>
    </row>
    <row r="1061" spans="1:21" ht="13.5" thickBot="1" x14ac:dyDescent="0.25">
      <c r="A1061" s="155" t="s">
        <v>64</v>
      </c>
      <c r="B1061" s="27" t="s">
        <v>160</v>
      </c>
      <c r="C1061" s="25" t="s">
        <v>18</v>
      </c>
      <c r="D1061" s="25" t="s">
        <v>18</v>
      </c>
      <c r="E1061" s="25" t="s">
        <v>18</v>
      </c>
      <c r="F1061" s="25" t="s">
        <v>18</v>
      </c>
      <c r="G1061" s="25" t="s">
        <v>18</v>
      </c>
      <c r="H1061" s="7">
        <f>H1062+H1066+H1206+H1222+H1225+H1233+H1238+H1239+H1242+H1246</f>
        <v>84283.5</v>
      </c>
      <c r="I1061" s="7">
        <f>I1062+I1066+I1206+I1222+I1225+I1233+I1238+I1239+I1242+I1246</f>
        <v>72438.7</v>
      </c>
      <c r="J1061" s="7">
        <f>J1062+J1066+J1206+J1222+J1225+J1233+J1238+J1239+J1242+J1246</f>
        <v>29703.440000000002</v>
      </c>
      <c r="K1061" s="335">
        <f>K1062+K1066+K1206+K1222+K1225+K1233+K1238+K1239+K1242+K1246</f>
        <v>3337</v>
      </c>
      <c r="L1061" s="16" t="s">
        <v>18</v>
      </c>
      <c r="M1061" s="7">
        <f>M1062+M1066+M1206+M1222+M1225+M1233+M1239+M1242+M1246</f>
        <v>238156698</v>
      </c>
      <c r="N1061" s="7">
        <f t="shared" ref="N1061:R1061" si="297">N1062+N1066+N1206+N1222+N1225+N1233+N1239+N1242+N1246</f>
        <v>0</v>
      </c>
      <c r="O1061" s="7">
        <f t="shared" si="297"/>
        <v>127953695.54999998</v>
      </c>
      <c r="P1061" s="7">
        <f t="shared" si="297"/>
        <v>282542.91000000003</v>
      </c>
      <c r="Q1061" s="7">
        <f t="shared" si="297"/>
        <v>109920459.54000002</v>
      </c>
      <c r="R1061" s="7">
        <f t="shared" si="297"/>
        <v>0</v>
      </c>
      <c r="S1061" s="7" t="s">
        <v>18</v>
      </c>
      <c r="T1061" s="7" t="s">
        <v>18</v>
      </c>
      <c r="U1061" s="28" t="s">
        <v>18</v>
      </c>
    </row>
    <row r="1062" spans="1:21" ht="13.5" thickBot="1" x14ac:dyDescent="0.25">
      <c r="A1062" s="155" t="s">
        <v>200</v>
      </c>
      <c r="B1062" s="27" t="s">
        <v>623</v>
      </c>
      <c r="C1062" s="25" t="s">
        <v>18</v>
      </c>
      <c r="D1062" s="25" t="s">
        <v>18</v>
      </c>
      <c r="E1062" s="25" t="s">
        <v>18</v>
      </c>
      <c r="F1062" s="25" t="s">
        <v>18</v>
      </c>
      <c r="G1062" s="25" t="s">
        <v>18</v>
      </c>
      <c r="H1062" s="7">
        <f>H1065</f>
        <v>1610.2</v>
      </c>
      <c r="I1062" s="7">
        <f t="shared" ref="I1062:K1062" si="298">I1065</f>
        <v>1499.8</v>
      </c>
      <c r="J1062" s="7"/>
      <c r="K1062" s="335">
        <f t="shared" si="298"/>
        <v>87</v>
      </c>
      <c r="L1062" s="7" t="s">
        <v>18</v>
      </c>
      <c r="M1062" s="7">
        <v>5107659</v>
      </c>
      <c r="N1062" s="7">
        <v>0</v>
      </c>
      <c r="O1062" s="7">
        <v>3006528.57</v>
      </c>
      <c r="P1062" s="7">
        <v>0</v>
      </c>
      <c r="Q1062" s="7">
        <v>2101130.4300000002</v>
      </c>
      <c r="R1062" s="7">
        <v>0</v>
      </c>
      <c r="S1062" s="7" t="s">
        <v>18</v>
      </c>
      <c r="T1062" s="7" t="s">
        <v>18</v>
      </c>
      <c r="U1062" s="28" t="s">
        <v>18</v>
      </c>
    </row>
    <row r="1063" spans="1:21" x14ac:dyDescent="0.2">
      <c r="A1063" s="197" t="s">
        <v>201</v>
      </c>
      <c r="B1063" s="45" t="s">
        <v>51</v>
      </c>
      <c r="C1063" s="22" t="s">
        <v>40</v>
      </c>
      <c r="D1063" s="907">
        <v>1960</v>
      </c>
      <c r="E1063" s="907"/>
      <c r="F1063" s="46" t="s">
        <v>52</v>
      </c>
      <c r="G1063" s="22">
        <v>3</v>
      </c>
      <c r="H1063" s="910">
        <v>1610.2</v>
      </c>
      <c r="I1063" s="462">
        <v>1499.8</v>
      </c>
      <c r="J1063" s="462"/>
      <c r="K1063" s="333">
        <v>87</v>
      </c>
      <c r="L1063" s="10" t="s">
        <v>34</v>
      </c>
      <c r="M1063" s="40">
        <v>532938</v>
      </c>
      <c r="N1063" s="40">
        <v>0</v>
      </c>
      <c r="O1063" s="910">
        <f>M1063-Q1063</f>
        <v>313571.18</v>
      </c>
      <c r="P1063" s="40">
        <v>0</v>
      </c>
      <c r="Q1063" s="40">
        <v>219366.82</v>
      </c>
      <c r="R1063" s="40">
        <v>0</v>
      </c>
      <c r="S1063" s="910">
        <f>M1063/H1063</f>
        <v>330.97627623897654</v>
      </c>
      <c r="T1063" s="910">
        <v>497.29</v>
      </c>
      <c r="U1063" s="236">
        <v>44561</v>
      </c>
    </row>
    <row r="1064" spans="1:21" x14ac:dyDescent="0.2">
      <c r="A1064" s="442" t="s">
        <v>201</v>
      </c>
      <c r="B1064" s="45" t="s">
        <v>51</v>
      </c>
      <c r="C1064" s="22" t="s">
        <v>40</v>
      </c>
      <c r="D1064" s="907">
        <v>1960</v>
      </c>
      <c r="E1064" s="907"/>
      <c r="F1064" s="46" t="s">
        <v>52</v>
      </c>
      <c r="G1064" s="22">
        <v>3</v>
      </c>
      <c r="H1064" s="910">
        <v>1610.2</v>
      </c>
      <c r="I1064" s="462">
        <v>1499.8</v>
      </c>
      <c r="J1064" s="462"/>
      <c r="K1064" s="333">
        <v>87</v>
      </c>
      <c r="L1064" s="10" t="s">
        <v>36</v>
      </c>
      <c r="M1064" s="40">
        <v>2083726</v>
      </c>
      <c r="N1064" s="40">
        <v>0</v>
      </c>
      <c r="O1064" s="910">
        <f>M1064-Q1064</f>
        <v>1226027.1000000001</v>
      </c>
      <c r="P1064" s="40">
        <v>0</v>
      </c>
      <c r="Q1064" s="40">
        <v>857698.9</v>
      </c>
      <c r="R1064" s="40">
        <v>0</v>
      </c>
      <c r="S1064" s="910">
        <f>M1064/H1064</f>
        <v>1294.078996397963</v>
      </c>
      <c r="T1064" s="910">
        <v>2604.46</v>
      </c>
      <c r="U1064" s="236">
        <v>44561</v>
      </c>
    </row>
    <row r="1065" spans="1:21" ht="13.5" thickBot="1" x14ac:dyDescent="0.25">
      <c r="A1065" s="196"/>
      <c r="B1065" s="41" t="s">
        <v>31</v>
      </c>
      <c r="C1065" s="19" t="s">
        <v>18</v>
      </c>
      <c r="D1065" s="19" t="s">
        <v>18</v>
      </c>
      <c r="E1065" s="19" t="s">
        <v>18</v>
      </c>
      <c r="F1065" s="19" t="s">
        <v>18</v>
      </c>
      <c r="G1065" s="19" t="s">
        <v>18</v>
      </c>
      <c r="H1065" s="13">
        <f>H1064</f>
        <v>1610.2</v>
      </c>
      <c r="I1065" s="547">
        <f>I1064</f>
        <v>1499.8</v>
      </c>
      <c r="J1065" s="687">
        <f>J1064</f>
        <v>0</v>
      </c>
      <c r="K1065" s="345">
        <f>K1064</f>
        <v>87</v>
      </c>
      <c r="L1065" s="707" t="s">
        <v>18</v>
      </c>
      <c r="M1065" s="6">
        <f>M1063+M1064</f>
        <v>2616664</v>
      </c>
      <c r="N1065" s="13">
        <f>N1064</f>
        <v>0</v>
      </c>
      <c r="O1065" s="13">
        <f>O1063+O1064</f>
        <v>1539598.28</v>
      </c>
      <c r="P1065" s="13">
        <f>P1063+P1064</f>
        <v>0</v>
      </c>
      <c r="Q1065" s="13">
        <f>Q1063+Q1064</f>
        <v>1077065.72</v>
      </c>
      <c r="R1065" s="13">
        <f>R1064</f>
        <v>0</v>
      </c>
      <c r="S1065" s="13" t="s">
        <v>18</v>
      </c>
      <c r="T1065" s="13" t="s">
        <v>18</v>
      </c>
      <c r="U1065" s="865" t="s">
        <v>18</v>
      </c>
    </row>
    <row r="1066" spans="1:21" ht="13.5" thickBot="1" x14ac:dyDescent="0.25">
      <c r="A1066" s="155" t="s">
        <v>202</v>
      </c>
      <c r="B1066" s="27" t="s">
        <v>358</v>
      </c>
      <c r="C1066" s="132" t="s">
        <v>18</v>
      </c>
      <c r="D1066" s="132" t="s">
        <v>18</v>
      </c>
      <c r="E1066" s="132" t="s">
        <v>18</v>
      </c>
      <c r="F1066" s="132" t="s">
        <v>18</v>
      </c>
      <c r="G1066" s="132" t="s">
        <v>18</v>
      </c>
      <c r="H1066" s="133">
        <f>H1068+H1079+H1082+H1085+H1094+H1097+H1100+H1103+H1108+H1111+H1120+H1123+H1126+H1129+H1140+H1153+H1156+H1159+H1162+H1173</f>
        <v>56091.999999999993</v>
      </c>
      <c r="I1066" s="133">
        <f t="shared" ref="I1066:K1066" si="299">I1068+I1079+I1082+I1085+I1094+I1097+I1100+I1103+I1108+I1111+I1120+I1123+I1126+I1129+I1140+I1153+I1156+I1159+I1162+I1173</f>
        <v>48831</v>
      </c>
      <c r="J1066" s="133">
        <f t="shared" si="299"/>
        <v>20237.47</v>
      </c>
      <c r="K1066" s="350">
        <f t="shared" si="299"/>
        <v>2078</v>
      </c>
      <c r="L1066" s="133" t="s">
        <v>18</v>
      </c>
      <c r="M1066" s="210">
        <f>M1070+M1072+M1074+M1080+M1091+M1094+M1096+M1098+M1100+M1102+M1105+M1109+M1114+M1116+M1118+M1121+M1124+M1127+M1131+M1133+M1138+M1145+M1151+M1159+M1162+M1166+M1171+M1173+M1179+M1186+M1189+M1191+M1194+M1205</f>
        <v>191339324</v>
      </c>
      <c r="N1066" s="210">
        <f t="shared" ref="N1066:R1066" si="300">N1070+N1072+N1074+N1080+N1091+N1094+N1096+N1098+N1100+N1102+N1105+N1109+N1114+N1116+N1118+N1121+N1124+N1127+N1131+N1133+N1138+N1145+N1151+N1159+N1162+N1166+N1171+N1173+N1179+N1186+N1189+N1191+N1194+N1205</f>
        <v>0</v>
      </c>
      <c r="O1066" s="210">
        <f t="shared" si="300"/>
        <v>99882542.280000001</v>
      </c>
      <c r="P1066" s="210">
        <f t="shared" si="300"/>
        <v>0</v>
      </c>
      <c r="Q1066" s="210">
        <f t="shared" si="300"/>
        <v>91456781.720000014</v>
      </c>
      <c r="R1066" s="210">
        <f t="shared" si="300"/>
        <v>0</v>
      </c>
      <c r="S1066" s="133" t="s">
        <v>18</v>
      </c>
      <c r="T1066" s="133" t="s">
        <v>18</v>
      </c>
      <c r="U1066" s="135" t="s">
        <v>18</v>
      </c>
    </row>
    <row r="1067" spans="1:21" ht="13.5" thickBot="1" x14ac:dyDescent="0.25">
      <c r="A1067" s="275" t="s">
        <v>203</v>
      </c>
      <c r="B1067" s="683" t="s">
        <v>1023</v>
      </c>
      <c r="C1067" s="623" t="s">
        <v>40</v>
      </c>
      <c r="D1067" s="624">
        <v>1982</v>
      </c>
      <c r="E1067" s="624">
        <v>1982</v>
      </c>
      <c r="F1067" s="625" t="s">
        <v>54</v>
      </c>
      <c r="G1067" s="623">
        <v>4</v>
      </c>
      <c r="H1067" s="708">
        <v>3256.1</v>
      </c>
      <c r="I1067" s="708">
        <v>2817.4</v>
      </c>
      <c r="J1067" s="627">
        <v>1070</v>
      </c>
      <c r="K1067" s="628">
        <v>228</v>
      </c>
      <c r="L1067" s="11" t="s">
        <v>1028</v>
      </c>
      <c r="M1067" s="889">
        <v>2653461</v>
      </c>
      <c r="N1067" s="611">
        <v>0</v>
      </c>
      <c r="O1067" s="630">
        <f>M1067-Q1067</f>
        <v>1385154</v>
      </c>
      <c r="P1067" s="611">
        <v>0</v>
      </c>
      <c r="Q1067" s="611">
        <v>1268307</v>
      </c>
      <c r="R1067" s="611">
        <v>0</v>
      </c>
      <c r="S1067" s="612">
        <f>M1067/H1067</f>
        <v>814.91999631460953</v>
      </c>
      <c r="T1067" s="612">
        <v>814.92</v>
      </c>
      <c r="U1067" s="613">
        <v>44561</v>
      </c>
    </row>
    <row r="1068" spans="1:21" ht="13.5" thickBot="1" x14ac:dyDescent="0.25">
      <c r="A1068" s="442" t="s">
        <v>203</v>
      </c>
      <c r="B1068" s="190" t="s">
        <v>1023</v>
      </c>
      <c r="C1068" s="56" t="s">
        <v>40</v>
      </c>
      <c r="D1068" s="57">
        <v>1982</v>
      </c>
      <c r="E1068" s="57">
        <v>1982</v>
      </c>
      <c r="F1068" s="195" t="s">
        <v>54</v>
      </c>
      <c r="G1068" s="56">
        <v>4</v>
      </c>
      <c r="H1068" s="614">
        <v>3256.1</v>
      </c>
      <c r="I1068" s="614">
        <v>2817.4</v>
      </c>
      <c r="J1068" s="615">
        <v>1070</v>
      </c>
      <c r="K1068" s="354">
        <v>228</v>
      </c>
      <c r="L1068" s="2" t="s">
        <v>1060</v>
      </c>
      <c r="M1068" s="282">
        <v>1317679</v>
      </c>
      <c r="N1068" s="51">
        <v>0</v>
      </c>
      <c r="O1068" s="51">
        <f t="shared" ref="O1068:O1069" si="301">M1068-Q1068</f>
        <v>687851.96</v>
      </c>
      <c r="P1068" s="51">
        <v>0</v>
      </c>
      <c r="Q1068" s="51">
        <v>629827.04</v>
      </c>
      <c r="R1068" s="51">
        <v>0</v>
      </c>
      <c r="S1068" s="612">
        <f>M1068/H1068</f>
        <v>404.6801388163754</v>
      </c>
      <c r="T1068" s="616">
        <v>404.68</v>
      </c>
      <c r="U1068" s="613">
        <v>44561</v>
      </c>
    </row>
    <row r="1069" spans="1:21" x14ac:dyDescent="0.2">
      <c r="A1069" s="442" t="s">
        <v>203</v>
      </c>
      <c r="B1069" s="190" t="s">
        <v>1023</v>
      </c>
      <c r="C1069" s="56" t="s">
        <v>40</v>
      </c>
      <c r="D1069" s="57">
        <v>1982</v>
      </c>
      <c r="E1069" s="57">
        <v>1982</v>
      </c>
      <c r="F1069" s="195" t="s">
        <v>54</v>
      </c>
      <c r="G1069" s="56">
        <v>4</v>
      </c>
      <c r="H1069" s="614">
        <v>3256.1</v>
      </c>
      <c r="I1069" s="614">
        <v>2817.4</v>
      </c>
      <c r="J1069" s="615">
        <v>1070</v>
      </c>
      <c r="K1069" s="354">
        <v>228</v>
      </c>
      <c r="L1069" s="2" t="s">
        <v>1061</v>
      </c>
      <c r="M1069" s="282">
        <v>1629385</v>
      </c>
      <c r="N1069" s="51">
        <v>0</v>
      </c>
      <c r="O1069" s="111">
        <f t="shared" si="301"/>
        <v>850568.05</v>
      </c>
      <c r="P1069" s="51">
        <v>0</v>
      </c>
      <c r="Q1069" s="51">
        <v>778816.95</v>
      </c>
      <c r="R1069" s="51">
        <v>0</v>
      </c>
      <c r="S1069" s="616">
        <v>500.41</v>
      </c>
      <c r="T1069" s="616">
        <v>500.41</v>
      </c>
      <c r="U1069" s="613">
        <v>44561</v>
      </c>
    </row>
    <row r="1070" spans="1:21" ht="13.5" thickBot="1" x14ac:dyDescent="0.25">
      <c r="A1070" s="635"/>
      <c r="B1070" s="633" t="s">
        <v>31</v>
      </c>
      <c r="C1070" s="180" t="s">
        <v>18</v>
      </c>
      <c r="D1070" s="180" t="s">
        <v>18</v>
      </c>
      <c r="E1070" s="180" t="s">
        <v>18</v>
      </c>
      <c r="F1070" s="180" t="s">
        <v>18</v>
      </c>
      <c r="G1070" s="180" t="s">
        <v>18</v>
      </c>
      <c r="H1070" s="618">
        <v>3256.1</v>
      </c>
      <c r="I1070" s="618">
        <v>2817.4</v>
      </c>
      <c r="J1070" s="618">
        <v>1070</v>
      </c>
      <c r="K1070" s="619">
        <f>K1069</f>
        <v>228</v>
      </c>
      <c r="L1070" s="634" t="s">
        <v>18</v>
      </c>
      <c r="M1070" s="690">
        <f>SUM(M1067:M1069)</f>
        <v>5600525</v>
      </c>
      <c r="N1070" s="690">
        <f t="shared" ref="N1070:Q1070" si="302">SUM(N1067:N1069)</f>
        <v>0</v>
      </c>
      <c r="O1070" s="690">
        <f t="shared" si="302"/>
        <v>2923574.01</v>
      </c>
      <c r="P1070" s="690">
        <f t="shared" ref="P1070" si="303">SUM(P1067:P1069)</f>
        <v>0</v>
      </c>
      <c r="Q1070" s="690">
        <f t="shared" si="302"/>
        <v>2676950.9900000002</v>
      </c>
      <c r="R1070" s="690">
        <f t="shared" ref="R1070" si="304">SUM(R1067:R1069)</f>
        <v>0</v>
      </c>
      <c r="S1070" s="618" t="s">
        <v>18</v>
      </c>
      <c r="T1070" s="618" t="s">
        <v>18</v>
      </c>
      <c r="U1070" s="622" t="s">
        <v>18</v>
      </c>
    </row>
    <row r="1071" spans="1:21" x14ac:dyDescent="0.2">
      <c r="A1071" s="436" t="s">
        <v>204</v>
      </c>
      <c r="B1071" s="709" t="s">
        <v>58</v>
      </c>
      <c r="C1071" s="160" t="s">
        <v>40</v>
      </c>
      <c r="D1071" s="161">
        <v>1986</v>
      </c>
      <c r="E1071" s="161">
        <v>1986</v>
      </c>
      <c r="F1071" s="187" t="s">
        <v>54</v>
      </c>
      <c r="G1071" s="160">
        <v>4</v>
      </c>
      <c r="H1071" s="710">
        <v>3256.1</v>
      </c>
      <c r="I1071" s="710">
        <v>2817.4</v>
      </c>
      <c r="J1071" s="688">
        <v>1070</v>
      </c>
      <c r="K1071" s="351">
        <v>113</v>
      </c>
      <c r="L1071" s="112" t="s">
        <v>1061</v>
      </c>
      <c r="M1071" s="890">
        <v>1629385</v>
      </c>
      <c r="N1071" s="111">
        <v>0</v>
      </c>
      <c r="O1071" s="111">
        <f>M1071-Q1071</f>
        <v>850568.05</v>
      </c>
      <c r="P1071" s="111">
        <v>0</v>
      </c>
      <c r="Q1071" s="111">
        <v>778816.95</v>
      </c>
      <c r="R1071" s="111">
        <v>0</v>
      </c>
      <c r="S1071" s="632">
        <v>500.41</v>
      </c>
      <c r="T1071" s="632">
        <v>500.41</v>
      </c>
      <c r="U1071" s="613">
        <v>44561</v>
      </c>
    </row>
    <row r="1072" spans="1:21" ht="13.5" thickBot="1" x14ac:dyDescent="0.25">
      <c r="A1072" s="442"/>
      <c r="B1072" s="617" t="s">
        <v>31</v>
      </c>
      <c r="C1072" s="180" t="s">
        <v>18</v>
      </c>
      <c r="D1072" s="180" t="s">
        <v>18</v>
      </c>
      <c r="E1072" s="180" t="s">
        <v>18</v>
      </c>
      <c r="F1072" s="180" t="s">
        <v>18</v>
      </c>
      <c r="G1072" s="180" t="s">
        <v>18</v>
      </c>
      <c r="H1072" s="618">
        <v>3256.1</v>
      </c>
      <c r="I1072" s="618">
        <v>2817.4</v>
      </c>
      <c r="J1072" s="618">
        <v>1070</v>
      </c>
      <c r="K1072" s="619">
        <v>113</v>
      </c>
      <c r="L1072" s="620" t="s">
        <v>18</v>
      </c>
      <c r="M1072" s="695">
        <f>M1071</f>
        <v>1629385</v>
      </c>
      <c r="N1072" s="695">
        <f t="shared" ref="N1072:Q1072" si="305">N1071</f>
        <v>0</v>
      </c>
      <c r="O1072" s="695">
        <f t="shared" si="305"/>
        <v>850568.05</v>
      </c>
      <c r="P1072" s="695">
        <f t="shared" ref="P1072" si="306">P1071</f>
        <v>0</v>
      </c>
      <c r="Q1072" s="695">
        <f t="shared" si="305"/>
        <v>778816.95</v>
      </c>
      <c r="R1072" s="695">
        <f t="shared" ref="R1072" si="307">R1071</f>
        <v>0</v>
      </c>
      <c r="S1072" s="621" t="s">
        <v>18</v>
      </c>
      <c r="T1072" s="621" t="s">
        <v>18</v>
      </c>
      <c r="U1072" s="622" t="s">
        <v>18</v>
      </c>
    </row>
    <row r="1073" spans="1:21" x14ac:dyDescent="0.2">
      <c r="A1073" s="275" t="s">
        <v>205</v>
      </c>
      <c r="B1073" s="711" t="s">
        <v>60</v>
      </c>
      <c r="C1073" s="623" t="s">
        <v>40</v>
      </c>
      <c r="D1073" s="624">
        <v>1988</v>
      </c>
      <c r="E1073" s="624">
        <v>1988</v>
      </c>
      <c r="F1073" s="625" t="s">
        <v>54</v>
      </c>
      <c r="G1073" s="623">
        <v>4</v>
      </c>
      <c r="H1073" s="640">
        <v>4502.7</v>
      </c>
      <c r="I1073" s="640">
        <v>3807.4</v>
      </c>
      <c r="J1073" s="611">
        <v>1279.48</v>
      </c>
      <c r="K1073" s="628">
        <v>128</v>
      </c>
      <c r="L1073" s="3" t="s">
        <v>1030</v>
      </c>
      <c r="M1073" s="889">
        <v>2253196</v>
      </c>
      <c r="N1073" s="611">
        <v>0</v>
      </c>
      <c r="O1073" s="611">
        <f>M1073-Q1073</f>
        <v>1176208.53</v>
      </c>
      <c r="P1073" s="611">
        <v>0</v>
      </c>
      <c r="Q1073" s="611">
        <v>1076987.47</v>
      </c>
      <c r="R1073" s="611">
        <v>0</v>
      </c>
      <c r="S1073" s="612">
        <f>M1073/H1073</f>
        <v>500.40997623648036</v>
      </c>
      <c r="T1073" s="612">
        <v>500.41</v>
      </c>
      <c r="U1073" s="613">
        <v>44561</v>
      </c>
    </row>
    <row r="1074" spans="1:21" ht="13.5" thickBot="1" x14ac:dyDescent="0.25">
      <c r="A1074" s="712"/>
      <c r="B1074" s="646" t="s">
        <v>31</v>
      </c>
      <c r="C1074" s="180" t="s">
        <v>18</v>
      </c>
      <c r="D1074" s="180" t="s">
        <v>18</v>
      </c>
      <c r="E1074" s="180" t="s">
        <v>18</v>
      </c>
      <c r="F1074" s="180" t="s">
        <v>18</v>
      </c>
      <c r="G1074" s="180" t="s">
        <v>18</v>
      </c>
      <c r="H1074" s="618">
        <v>4502.7</v>
      </c>
      <c r="I1074" s="618">
        <v>3807.4</v>
      </c>
      <c r="J1074" s="618">
        <v>1279.48</v>
      </c>
      <c r="K1074" s="619">
        <v>128</v>
      </c>
      <c r="L1074" s="634" t="s">
        <v>18</v>
      </c>
      <c r="M1074" s="690">
        <f>M1073</f>
        <v>2253196</v>
      </c>
      <c r="N1074" s="690">
        <f t="shared" ref="N1074:Q1074" si="308">N1073</f>
        <v>0</v>
      </c>
      <c r="O1074" s="690">
        <f t="shared" si="308"/>
        <v>1176208.53</v>
      </c>
      <c r="P1074" s="690">
        <f t="shared" ref="P1074" si="309">P1073</f>
        <v>0</v>
      </c>
      <c r="Q1074" s="690">
        <f t="shared" si="308"/>
        <v>1076987.47</v>
      </c>
      <c r="R1074" s="690">
        <f t="shared" ref="R1074" si="310">R1073</f>
        <v>0</v>
      </c>
      <c r="S1074" s="618" t="s">
        <v>18</v>
      </c>
      <c r="T1074" s="618" t="s">
        <v>18</v>
      </c>
      <c r="U1074" s="647" t="s">
        <v>18</v>
      </c>
    </row>
    <row r="1075" spans="1:21" x14ac:dyDescent="0.2">
      <c r="A1075" s="275" t="s">
        <v>206</v>
      </c>
      <c r="B1075" s="683" t="s">
        <v>1062</v>
      </c>
      <c r="C1075" s="623" t="s">
        <v>40</v>
      </c>
      <c r="D1075" s="623">
        <v>1955</v>
      </c>
      <c r="E1075" s="623">
        <v>1955</v>
      </c>
      <c r="F1075" s="625" t="s">
        <v>1063</v>
      </c>
      <c r="G1075" s="623">
        <v>2</v>
      </c>
      <c r="H1075" s="611">
        <v>1040.5</v>
      </c>
      <c r="I1075" s="611">
        <v>909.6</v>
      </c>
      <c r="J1075" s="611">
        <v>902</v>
      </c>
      <c r="K1075" s="628">
        <v>40</v>
      </c>
      <c r="L1075" s="887" t="s">
        <v>1034</v>
      </c>
      <c r="M1075" s="889">
        <v>310933</v>
      </c>
      <c r="N1075" s="611">
        <v>0</v>
      </c>
      <c r="O1075" s="630">
        <f>M1075-Q1075</f>
        <v>162312.57999999999</v>
      </c>
      <c r="P1075" s="611">
        <v>0</v>
      </c>
      <c r="Q1075" s="611">
        <v>148620.42000000001</v>
      </c>
      <c r="R1075" s="611">
        <v>0</v>
      </c>
      <c r="S1075" s="611">
        <v>298.83</v>
      </c>
      <c r="T1075" s="611">
        <v>298.83</v>
      </c>
      <c r="U1075" s="613">
        <v>44561</v>
      </c>
    </row>
    <row r="1076" spans="1:21" x14ac:dyDescent="0.2">
      <c r="A1076" s="442" t="s">
        <v>206</v>
      </c>
      <c r="B1076" s="190" t="s">
        <v>1062</v>
      </c>
      <c r="C1076" s="56" t="s">
        <v>40</v>
      </c>
      <c r="D1076" s="56">
        <v>1955</v>
      </c>
      <c r="E1076" s="56">
        <v>1955</v>
      </c>
      <c r="F1076" s="195" t="s">
        <v>1063</v>
      </c>
      <c r="G1076" s="56">
        <v>2</v>
      </c>
      <c r="H1076" s="51">
        <v>1040.5</v>
      </c>
      <c r="I1076" s="51">
        <v>909.6</v>
      </c>
      <c r="J1076" s="51">
        <v>902</v>
      </c>
      <c r="K1076" s="354">
        <v>40</v>
      </c>
      <c r="L1076" s="10" t="s">
        <v>1038</v>
      </c>
      <c r="M1076" s="282">
        <v>240824</v>
      </c>
      <c r="N1076" s="51">
        <v>0</v>
      </c>
      <c r="O1076" s="51">
        <f t="shared" ref="O1076:O1079" si="311">M1076-Q1076</f>
        <v>125714.43</v>
      </c>
      <c r="P1076" s="51">
        <v>0</v>
      </c>
      <c r="Q1076" s="51">
        <v>115109.57</v>
      </c>
      <c r="R1076" s="51">
        <v>0</v>
      </c>
      <c r="S1076" s="51">
        <v>231.45</v>
      </c>
      <c r="T1076" s="51">
        <v>231.45</v>
      </c>
      <c r="U1076" s="192">
        <v>44561</v>
      </c>
    </row>
    <row r="1077" spans="1:21" ht="25.5" x14ac:dyDescent="0.2">
      <c r="A1077" s="442" t="s">
        <v>206</v>
      </c>
      <c r="B1077" s="190" t="s">
        <v>1062</v>
      </c>
      <c r="C1077" s="56" t="s">
        <v>40</v>
      </c>
      <c r="D1077" s="56">
        <v>1955</v>
      </c>
      <c r="E1077" s="56">
        <v>1955</v>
      </c>
      <c r="F1077" s="195" t="s">
        <v>1063</v>
      </c>
      <c r="G1077" s="56">
        <v>2</v>
      </c>
      <c r="H1077" s="51">
        <v>1040.5</v>
      </c>
      <c r="I1077" s="51">
        <v>909.6</v>
      </c>
      <c r="J1077" s="51">
        <v>902</v>
      </c>
      <c r="K1077" s="354">
        <v>40</v>
      </c>
      <c r="L1077" s="10" t="s">
        <v>1039</v>
      </c>
      <c r="M1077" s="282">
        <v>182899</v>
      </c>
      <c r="N1077" s="51">
        <v>0</v>
      </c>
      <c r="O1077" s="51">
        <f t="shared" si="311"/>
        <v>95476.54</v>
      </c>
      <c r="P1077" s="51">
        <v>0</v>
      </c>
      <c r="Q1077" s="51">
        <v>87422.46</v>
      </c>
      <c r="R1077" s="51">
        <v>0</v>
      </c>
      <c r="S1077" s="51">
        <v>175.78</v>
      </c>
      <c r="T1077" s="51">
        <v>175.78</v>
      </c>
      <c r="U1077" s="192">
        <v>44561</v>
      </c>
    </row>
    <row r="1078" spans="1:21" x14ac:dyDescent="0.2">
      <c r="A1078" s="442" t="s">
        <v>206</v>
      </c>
      <c r="B1078" s="190" t="s">
        <v>1062</v>
      </c>
      <c r="C1078" s="56" t="s">
        <v>40</v>
      </c>
      <c r="D1078" s="56">
        <v>1955</v>
      </c>
      <c r="E1078" s="56">
        <v>1955</v>
      </c>
      <c r="F1078" s="195" t="s">
        <v>1063</v>
      </c>
      <c r="G1078" s="56">
        <v>2</v>
      </c>
      <c r="H1078" s="51">
        <v>1040.5</v>
      </c>
      <c r="I1078" s="51">
        <v>909.6</v>
      </c>
      <c r="J1078" s="51">
        <v>902</v>
      </c>
      <c r="K1078" s="354">
        <v>40</v>
      </c>
      <c r="L1078" s="10" t="s">
        <v>1036</v>
      </c>
      <c r="M1078" s="282">
        <v>182899</v>
      </c>
      <c r="N1078" s="51">
        <v>0</v>
      </c>
      <c r="O1078" s="51">
        <f t="shared" si="311"/>
        <v>95476.54</v>
      </c>
      <c r="P1078" s="51">
        <v>0</v>
      </c>
      <c r="Q1078" s="51">
        <v>87422.46</v>
      </c>
      <c r="R1078" s="51">
        <v>0</v>
      </c>
      <c r="S1078" s="51">
        <v>175.78</v>
      </c>
      <c r="T1078" s="51">
        <v>175.78</v>
      </c>
      <c r="U1078" s="192">
        <v>44561</v>
      </c>
    </row>
    <row r="1079" spans="1:21" ht="25.5" x14ac:dyDescent="0.2">
      <c r="A1079" s="442" t="s">
        <v>206</v>
      </c>
      <c r="B1079" s="190" t="s">
        <v>1062</v>
      </c>
      <c r="C1079" s="56" t="s">
        <v>40</v>
      </c>
      <c r="D1079" s="56">
        <v>1955</v>
      </c>
      <c r="E1079" s="56">
        <v>1955</v>
      </c>
      <c r="F1079" s="195" t="s">
        <v>1063</v>
      </c>
      <c r="G1079" s="56">
        <v>2</v>
      </c>
      <c r="H1079" s="51">
        <v>1040.5</v>
      </c>
      <c r="I1079" s="51">
        <v>909.6</v>
      </c>
      <c r="J1079" s="51">
        <v>902</v>
      </c>
      <c r="K1079" s="354">
        <v>40</v>
      </c>
      <c r="L1079" s="10" t="s">
        <v>1026</v>
      </c>
      <c r="M1079" s="282">
        <v>243872</v>
      </c>
      <c r="N1079" s="51">
        <v>0</v>
      </c>
      <c r="O1079" s="51">
        <f t="shared" si="311"/>
        <v>127305.54</v>
      </c>
      <c r="P1079" s="51">
        <v>0</v>
      </c>
      <c r="Q1079" s="51">
        <v>116566.46</v>
      </c>
      <c r="R1079" s="51">
        <v>0</v>
      </c>
      <c r="S1079" s="51">
        <v>234.38</v>
      </c>
      <c r="T1079" s="51">
        <v>234.38</v>
      </c>
      <c r="U1079" s="192">
        <v>44561</v>
      </c>
    </row>
    <row r="1080" spans="1:21" ht="13.5" thickBot="1" x14ac:dyDescent="0.25">
      <c r="A1080" s="712"/>
      <c r="B1080" s="701" t="s">
        <v>31</v>
      </c>
      <c r="C1080" s="180" t="s">
        <v>18</v>
      </c>
      <c r="D1080" s="180" t="s">
        <v>18</v>
      </c>
      <c r="E1080" s="180" t="s">
        <v>18</v>
      </c>
      <c r="F1080" s="180" t="s">
        <v>18</v>
      </c>
      <c r="G1080" s="180" t="s">
        <v>18</v>
      </c>
      <c r="H1080" s="618">
        <f>H1079</f>
        <v>1040.5</v>
      </c>
      <c r="I1080" s="618">
        <f t="shared" ref="I1080:K1080" si="312">I1079</f>
        <v>909.6</v>
      </c>
      <c r="J1080" s="618">
        <f t="shared" si="312"/>
        <v>902</v>
      </c>
      <c r="K1080" s="619">
        <f t="shared" si="312"/>
        <v>40</v>
      </c>
      <c r="L1080" s="634" t="s">
        <v>18</v>
      </c>
      <c r="M1080" s="690">
        <f>SUM(M1075:M1079)</f>
        <v>1161427</v>
      </c>
      <c r="N1080" s="690">
        <f t="shared" ref="N1080:Q1080" si="313">SUM(N1075:N1079)</f>
        <v>0</v>
      </c>
      <c r="O1080" s="690">
        <f t="shared" si="313"/>
        <v>606285.63</v>
      </c>
      <c r="P1080" s="690">
        <f t="shared" ref="P1080" si="314">SUM(P1075:P1079)</f>
        <v>0</v>
      </c>
      <c r="Q1080" s="690">
        <f t="shared" si="313"/>
        <v>555141.37</v>
      </c>
      <c r="R1080" s="690">
        <f t="shared" ref="R1080" si="315">SUM(R1075:R1079)</f>
        <v>0</v>
      </c>
      <c r="S1080" s="618" t="s">
        <v>18</v>
      </c>
      <c r="T1080" s="618" t="s">
        <v>18</v>
      </c>
      <c r="U1080" s="647" t="s">
        <v>18</v>
      </c>
    </row>
    <row r="1081" spans="1:21" x14ac:dyDescent="0.2">
      <c r="A1081" s="275" t="s">
        <v>207</v>
      </c>
      <c r="B1081" s="685" t="s">
        <v>1064</v>
      </c>
      <c r="C1081" s="623" t="s">
        <v>40</v>
      </c>
      <c r="D1081" s="623">
        <v>1980</v>
      </c>
      <c r="E1081" s="623">
        <v>1980</v>
      </c>
      <c r="F1081" s="625" t="s">
        <v>54</v>
      </c>
      <c r="G1081" s="623">
        <v>4</v>
      </c>
      <c r="H1081" s="672">
        <v>3129.8</v>
      </c>
      <c r="I1081" s="672">
        <v>2714.8</v>
      </c>
      <c r="J1081" s="611">
        <v>1124</v>
      </c>
      <c r="K1081" s="628">
        <v>100</v>
      </c>
      <c r="L1081" s="3" t="s">
        <v>1038</v>
      </c>
      <c r="M1081" s="889">
        <v>289913</v>
      </c>
      <c r="N1081" s="611">
        <v>0</v>
      </c>
      <c r="O1081" s="630">
        <f>M1081-Q1081</f>
        <v>151339.76</v>
      </c>
      <c r="P1081" s="611">
        <v>0</v>
      </c>
      <c r="Q1081" s="630">
        <v>138573.24</v>
      </c>
      <c r="R1081" s="611">
        <v>0</v>
      </c>
      <c r="S1081" s="629">
        <v>92.63</v>
      </c>
      <c r="T1081" s="629">
        <v>92.63</v>
      </c>
      <c r="U1081" s="631">
        <v>44561</v>
      </c>
    </row>
    <row r="1082" spans="1:21" x14ac:dyDescent="0.2">
      <c r="A1082" s="442" t="s">
        <v>207</v>
      </c>
      <c r="B1082" s="205" t="s">
        <v>1064</v>
      </c>
      <c r="C1082" s="56" t="s">
        <v>40</v>
      </c>
      <c r="D1082" s="56">
        <v>1980</v>
      </c>
      <c r="E1082" s="56">
        <v>1980</v>
      </c>
      <c r="F1082" s="195" t="s">
        <v>54</v>
      </c>
      <c r="G1082" s="56">
        <v>4</v>
      </c>
      <c r="H1082" s="304">
        <v>3129.8</v>
      </c>
      <c r="I1082" s="304">
        <v>2714.8</v>
      </c>
      <c r="J1082" s="51">
        <v>1124</v>
      </c>
      <c r="K1082" s="354">
        <v>100</v>
      </c>
      <c r="L1082" s="10" t="s">
        <v>1027</v>
      </c>
      <c r="M1082" s="282">
        <v>4050900</v>
      </c>
      <c r="N1082" s="51">
        <v>0</v>
      </c>
      <c r="O1082" s="51">
        <f t="shared" ref="O1082:O1090" si="316">M1082-Q1082</f>
        <v>2114642.1</v>
      </c>
      <c r="P1082" s="51">
        <v>0</v>
      </c>
      <c r="Q1082" s="51">
        <v>1936257.9</v>
      </c>
      <c r="R1082" s="51">
        <v>0</v>
      </c>
      <c r="S1082" s="616">
        <v>1294.3</v>
      </c>
      <c r="T1082" s="616">
        <v>1294.3</v>
      </c>
      <c r="U1082" s="192">
        <v>44561</v>
      </c>
    </row>
    <row r="1083" spans="1:21" ht="25.5" x14ac:dyDescent="0.2">
      <c r="A1083" s="442" t="s">
        <v>207</v>
      </c>
      <c r="B1083" s="205" t="s">
        <v>1064</v>
      </c>
      <c r="C1083" s="56" t="s">
        <v>40</v>
      </c>
      <c r="D1083" s="56">
        <v>1980</v>
      </c>
      <c r="E1083" s="56">
        <v>1980</v>
      </c>
      <c r="F1083" s="195" t="s">
        <v>54</v>
      </c>
      <c r="G1083" s="56">
        <v>4</v>
      </c>
      <c r="H1083" s="304">
        <v>3129.8</v>
      </c>
      <c r="I1083" s="304">
        <v>2714.8</v>
      </c>
      <c r="J1083" s="51">
        <v>1124</v>
      </c>
      <c r="K1083" s="354">
        <v>100</v>
      </c>
      <c r="L1083" s="10" t="s">
        <v>1024</v>
      </c>
      <c r="M1083" s="282">
        <v>220181</v>
      </c>
      <c r="N1083" s="51">
        <v>0</v>
      </c>
      <c r="O1083" s="51">
        <f t="shared" si="316"/>
        <v>114938.41</v>
      </c>
      <c r="P1083" s="51">
        <v>0</v>
      </c>
      <c r="Q1083" s="51">
        <v>105242.59</v>
      </c>
      <c r="R1083" s="51">
        <v>0</v>
      </c>
      <c r="S1083" s="616">
        <v>70.349999999999994</v>
      </c>
      <c r="T1083" s="616">
        <v>70.349999999999994</v>
      </c>
      <c r="U1083" s="192">
        <v>44561</v>
      </c>
    </row>
    <row r="1084" spans="1:21" x14ac:dyDescent="0.2">
      <c r="A1084" s="442" t="s">
        <v>207</v>
      </c>
      <c r="B1084" s="205" t="s">
        <v>1064</v>
      </c>
      <c r="C1084" s="56" t="s">
        <v>40</v>
      </c>
      <c r="D1084" s="56">
        <v>1980</v>
      </c>
      <c r="E1084" s="56">
        <v>1980</v>
      </c>
      <c r="F1084" s="195" t="s">
        <v>54</v>
      </c>
      <c r="G1084" s="56">
        <v>4</v>
      </c>
      <c r="H1084" s="304">
        <v>3129.8</v>
      </c>
      <c r="I1084" s="304">
        <v>2714.8</v>
      </c>
      <c r="J1084" s="51">
        <v>1124</v>
      </c>
      <c r="K1084" s="354">
        <v>100</v>
      </c>
      <c r="L1084" s="10" t="s">
        <v>1028</v>
      </c>
      <c r="M1084" s="282">
        <v>2550537</v>
      </c>
      <c r="N1084" s="51">
        <v>0</v>
      </c>
      <c r="O1084" s="51">
        <f t="shared" si="316"/>
        <v>1331425.8400000001</v>
      </c>
      <c r="P1084" s="51">
        <v>0</v>
      </c>
      <c r="Q1084" s="51">
        <v>1219111.1599999999</v>
      </c>
      <c r="R1084" s="51">
        <v>0</v>
      </c>
      <c r="S1084" s="616">
        <v>814.92</v>
      </c>
      <c r="T1084" s="616">
        <v>814.92</v>
      </c>
      <c r="U1084" s="192">
        <v>44561</v>
      </c>
    </row>
    <row r="1085" spans="1:21" ht="25.5" x14ac:dyDescent="0.2">
      <c r="A1085" s="442" t="s">
        <v>207</v>
      </c>
      <c r="B1085" s="205" t="s">
        <v>1064</v>
      </c>
      <c r="C1085" s="56" t="s">
        <v>40</v>
      </c>
      <c r="D1085" s="56">
        <v>1980</v>
      </c>
      <c r="E1085" s="56">
        <v>1980</v>
      </c>
      <c r="F1085" s="195" t="s">
        <v>54</v>
      </c>
      <c r="G1085" s="56">
        <v>4</v>
      </c>
      <c r="H1085" s="304">
        <v>3129.8</v>
      </c>
      <c r="I1085" s="304">
        <v>2714.8</v>
      </c>
      <c r="J1085" s="51">
        <v>1124</v>
      </c>
      <c r="K1085" s="354">
        <v>100</v>
      </c>
      <c r="L1085" s="10" t="s">
        <v>1039</v>
      </c>
      <c r="M1085" s="282">
        <v>220181</v>
      </c>
      <c r="N1085" s="51">
        <v>0</v>
      </c>
      <c r="O1085" s="51">
        <f t="shared" si="316"/>
        <v>114938.41</v>
      </c>
      <c r="P1085" s="51">
        <v>0</v>
      </c>
      <c r="Q1085" s="51">
        <v>105242.59</v>
      </c>
      <c r="R1085" s="51">
        <v>0</v>
      </c>
      <c r="S1085" s="616">
        <v>70.349999999999994</v>
      </c>
      <c r="T1085" s="616">
        <v>70.349999999999994</v>
      </c>
      <c r="U1085" s="192">
        <v>44561</v>
      </c>
    </row>
    <row r="1086" spans="1:21" x14ac:dyDescent="0.2">
      <c r="A1086" s="442" t="s">
        <v>207</v>
      </c>
      <c r="B1086" s="205" t="s">
        <v>1064</v>
      </c>
      <c r="C1086" s="56" t="s">
        <v>40</v>
      </c>
      <c r="D1086" s="56">
        <v>1980</v>
      </c>
      <c r="E1086" s="56">
        <v>1980</v>
      </c>
      <c r="F1086" s="195" t="s">
        <v>54</v>
      </c>
      <c r="G1086" s="56">
        <v>4</v>
      </c>
      <c r="H1086" s="304">
        <v>3129.8</v>
      </c>
      <c r="I1086" s="304">
        <v>2714.8</v>
      </c>
      <c r="J1086" s="51">
        <v>1124</v>
      </c>
      <c r="K1086" s="354">
        <v>100</v>
      </c>
      <c r="L1086" s="10" t="s">
        <v>1029</v>
      </c>
      <c r="M1086" s="282">
        <v>1090735</v>
      </c>
      <c r="N1086" s="51">
        <v>0</v>
      </c>
      <c r="O1086" s="51">
        <f t="shared" si="316"/>
        <v>569383.14</v>
      </c>
      <c r="P1086" s="51">
        <v>0</v>
      </c>
      <c r="Q1086" s="51">
        <v>521351.86</v>
      </c>
      <c r="R1086" s="51">
        <v>0</v>
      </c>
      <c r="S1086" s="616">
        <v>348.5</v>
      </c>
      <c r="T1086" s="616">
        <v>348.5</v>
      </c>
      <c r="U1086" s="192">
        <v>44561</v>
      </c>
    </row>
    <row r="1087" spans="1:21" x14ac:dyDescent="0.2">
      <c r="A1087" s="442" t="s">
        <v>207</v>
      </c>
      <c r="B1087" s="205" t="s">
        <v>1064</v>
      </c>
      <c r="C1087" s="56" t="s">
        <v>40</v>
      </c>
      <c r="D1087" s="56">
        <v>1980</v>
      </c>
      <c r="E1087" s="56">
        <v>1980</v>
      </c>
      <c r="F1087" s="195" t="s">
        <v>54</v>
      </c>
      <c r="G1087" s="56">
        <v>4</v>
      </c>
      <c r="H1087" s="304">
        <v>3129.8</v>
      </c>
      <c r="I1087" s="304">
        <v>2714.8</v>
      </c>
      <c r="J1087" s="51">
        <v>1124</v>
      </c>
      <c r="K1087" s="354">
        <v>100</v>
      </c>
      <c r="L1087" s="10" t="s">
        <v>1036</v>
      </c>
      <c r="M1087" s="282">
        <v>220181</v>
      </c>
      <c r="N1087" s="51">
        <v>0</v>
      </c>
      <c r="O1087" s="51">
        <f t="shared" si="316"/>
        <v>114938.41</v>
      </c>
      <c r="P1087" s="51">
        <v>0</v>
      </c>
      <c r="Q1087" s="51">
        <v>105242.59</v>
      </c>
      <c r="R1087" s="51">
        <v>0</v>
      </c>
      <c r="S1087" s="616">
        <v>70.349999999999994</v>
      </c>
      <c r="T1087" s="616">
        <v>70.349999999999994</v>
      </c>
      <c r="U1087" s="192">
        <v>44561</v>
      </c>
    </row>
    <row r="1088" spans="1:21" x14ac:dyDescent="0.2">
      <c r="A1088" s="442" t="s">
        <v>207</v>
      </c>
      <c r="B1088" s="205" t="s">
        <v>1064</v>
      </c>
      <c r="C1088" s="56" t="s">
        <v>40</v>
      </c>
      <c r="D1088" s="56">
        <v>1980</v>
      </c>
      <c r="E1088" s="56">
        <v>1980</v>
      </c>
      <c r="F1088" s="195" t="s">
        <v>54</v>
      </c>
      <c r="G1088" s="56">
        <v>4</v>
      </c>
      <c r="H1088" s="304">
        <v>3129.8</v>
      </c>
      <c r="I1088" s="304">
        <v>2714.8</v>
      </c>
      <c r="J1088" s="51">
        <v>1124</v>
      </c>
      <c r="K1088" s="354">
        <v>100</v>
      </c>
      <c r="L1088" s="10" t="s">
        <v>56</v>
      </c>
      <c r="M1088" s="282">
        <v>1265535</v>
      </c>
      <c r="N1088" s="51">
        <v>0</v>
      </c>
      <c r="O1088" s="51">
        <f t="shared" si="316"/>
        <v>660631.86</v>
      </c>
      <c r="P1088" s="51">
        <v>0</v>
      </c>
      <c r="Q1088" s="51">
        <v>604903.14</v>
      </c>
      <c r="R1088" s="51">
        <v>0</v>
      </c>
      <c r="S1088" s="616">
        <v>404.35</v>
      </c>
      <c r="T1088" s="616">
        <v>404.35</v>
      </c>
      <c r="U1088" s="192">
        <v>44561</v>
      </c>
    </row>
    <row r="1089" spans="1:21" ht="25.5" x14ac:dyDescent="0.2">
      <c r="A1089" s="442" t="s">
        <v>207</v>
      </c>
      <c r="B1089" s="205" t="s">
        <v>1064</v>
      </c>
      <c r="C1089" s="56" t="s">
        <v>40</v>
      </c>
      <c r="D1089" s="56">
        <v>1980</v>
      </c>
      <c r="E1089" s="56">
        <v>1980</v>
      </c>
      <c r="F1089" s="195" t="s">
        <v>54</v>
      </c>
      <c r="G1089" s="56">
        <v>4</v>
      </c>
      <c r="H1089" s="304">
        <v>3129.8</v>
      </c>
      <c r="I1089" s="304">
        <v>2714.8</v>
      </c>
      <c r="J1089" s="51">
        <v>1124</v>
      </c>
      <c r="K1089" s="354">
        <v>100</v>
      </c>
      <c r="L1089" s="10" t="s">
        <v>1026</v>
      </c>
      <c r="M1089" s="282">
        <v>293575</v>
      </c>
      <c r="N1089" s="51">
        <v>0</v>
      </c>
      <c r="O1089" s="51">
        <f t="shared" si="316"/>
        <v>153251.39000000001</v>
      </c>
      <c r="P1089" s="51">
        <v>0</v>
      </c>
      <c r="Q1089" s="51">
        <v>140323.60999999999</v>
      </c>
      <c r="R1089" s="51">
        <v>0</v>
      </c>
      <c r="S1089" s="616">
        <v>93.8</v>
      </c>
      <c r="T1089" s="616">
        <v>93.8</v>
      </c>
      <c r="U1089" s="192">
        <v>44561</v>
      </c>
    </row>
    <row r="1090" spans="1:21" x14ac:dyDescent="0.2">
      <c r="A1090" s="442" t="s">
        <v>207</v>
      </c>
      <c r="B1090" s="205" t="s">
        <v>1064</v>
      </c>
      <c r="C1090" s="56" t="s">
        <v>40</v>
      </c>
      <c r="D1090" s="56">
        <v>1980</v>
      </c>
      <c r="E1090" s="56">
        <v>1980</v>
      </c>
      <c r="F1090" s="195" t="s">
        <v>54</v>
      </c>
      <c r="G1090" s="56">
        <v>4</v>
      </c>
      <c r="H1090" s="304">
        <v>3129.8</v>
      </c>
      <c r="I1090" s="304">
        <v>2714.8</v>
      </c>
      <c r="J1090" s="51">
        <v>1124</v>
      </c>
      <c r="K1090" s="354">
        <v>100</v>
      </c>
      <c r="L1090" s="10" t="s">
        <v>1030</v>
      </c>
      <c r="M1090" s="282">
        <v>1566183</v>
      </c>
      <c r="N1090" s="51">
        <v>0</v>
      </c>
      <c r="O1090" s="51">
        <f t="shared" si="316"/>
        <v>817575.48</v>
      </c>
      <c r="P1090" s="51">
        <v>0</v>
      </c>
      <c r="Q1090" s="111">
        <v>748607.52</v>
      </c>
      <c r="R1090" s="51">
        <v>0</v>
      </c>
      <c r="S1090" s="632">
        <v>500.41</v>
      </c>
      <c r="T1090" s="632">
        <v>500.41</v>
      </c>
      <c r="U1090" s="181">
        <v>44561</v>
      </c>
    </row>
    <row r="1091" spans="1:21" ht="13.5" thickBot="1" x14ac:dyDescent="0.25">
      <c r="A1091" s="674"/>
      <c r="B1091" s="701" t="s">
        <v>31</v>
      </c>
      <c r="C1091" s="180" t="s">
        <v>18</v>
      </c>
      <c r="D1091" s="180" t="s">
        <v>18</v>
      </c>
      <c r="E1091" s="180" t="s">
        <v>18</v>
      </c>
      <c r="F1091" s="180" t="s">
        <v>18</v>
      </c>
      <c r="G1091" s="180" t="s">
        <v>18</v>
      </c>
      <c r="H1091" s="618">
        <v>3129.8</v>
      </c>
      <c r="I1091" s="618">
        <v>2714.8</v>
      </c>
      <c r="J1091" s="618">
        <v>1124</v>
      </c>
      <c r="K1091" s="619">
        <v>100</v>
      </c>
      <c r="L1091" s="634" t="s">
        <v>18</v>
      </c>
      <c r="M1091" s="690">
        <f>SUM(M1081:M1090)</f>
        <v>11767921</v>
      </c>
      <c r="N1091" s="690">
        <f t="shared" ref="N1091:Q1091" si="317">SUM(N1081:N1090)</f>
        <v>0</v>
      </c>
      <c r="O1091" s="690">
        <f t="shared" si="317"/>
        <v>6143064.8000000007</v>
      </c>
      <c r="P1091" s="690">
        <f t="shared" ref="P1091" si="318">SUM(P1081:P1090)</f>
        <v>0</v>
      </c>
      <c r="Q1091" s="690">
        <f t="shared" si="317"/>
        <v>5624856.1999999993</v>
      </c>
      <c r="R1091" s="690">
        <f t="shared" ref="R1091" si="319">SUM(R1081:R1090)</f>
        <v>0</v>
      </c>
      <c r="S1091" s="618" t="s">
        <v>18</v>
      </c>
      <c r="T1091" s="618" t="s">
        <v>18</v>
      </c>
      <c r="U1091" s="647" t="s">
        <v>18</v>
      </c>
    </row>
    <row r="1092" spans="1:21" ht="13.5" thickBot="1" x14ac:dyDescent="0.25">
      <c r="A1092" s="275" t="s">
        <v>208</v>
      </c>
      <c r="B1092" s="685" t="s">
        <v>348</v>
      </c>
      <c r="C1092" s="623" t="s">
        <v>40</v>
      </c>
      <c r="D1092" s="623">
        <v>1970</v>
      </c>
      <c r="E1092" s="623">
        <v>1970</v>
      </c>
      <c r="F1092" s="625" t="s">
        <v>68</v>
      </c>
      <c r="G1092" s="623">
        <v>4</v>
      </c>
      <c r="H1092" s="713">
        <v>5778.2</v>
      </c>
      <c r="I1092" s="713">
        <v>4788.8999999999996</v>
      </c>
      <c r="J1092" s="611">
        <v>2300</v>
      </c>
      <c r="K1092" s="628">
        <v>160</v>
      </c>
      <c r="L1092" s="882" t="s">
        <v>1043</v>
      </c>
      <c r="M1092" s="889">
        <v>938033</v>
      </c>
      <c r="N1092" s="611">
        <v>0</v>
      </c>
      <c r="O1092" s="630">
        <f>M1092-Q1092</f>
        <v>489669.97</v>
      </c>
      <c r="P1092" s="611">
        <v>0</v>
      </c>
      <c r="Q1092" s="630">
        <v>448363.03</v>
      </c>
      <c r="R1092" s="611">
        <v>0</v>
      </c>
      <c r="S1092" s="629">
        <v>162.34</v>
      </c>
      <c r="T1092" s="629">
        <v>162.34</v>
      </c>
      <c r="U1092" s="631">
        <v>44561</v>
      </c>
    </row>
    <row r="1093" spans="1:21" x14ac:dyDescent="0.2">
      <c r="A1093" s="275" t="s">
        <v>208</v>
      </c>
      <c r="B1093" s="685" t="s">
        <v>348</v>
      </c>
      <c r="C1093" s="56" t="s">
        <v>40</v>
      </c>
      <c r="D1093" s="56">
        <v>1970</v>
      </c>
      <c r="E1093" s="56">
        <v>1970</v>
      </c>
      <c r="F1093" s="195" t="s">
        <v>68</v>
      </c>
      <c r="G1093" s="56">
        <v>4</v>
      </c>
      <c r="H1093" s="714">
        <v>5778.2</v>
      </c>
      <c r="I1093" s="714">
        <v>4788.8999999999996</v>
      </c>
      <c r="J1093" s="51">
        <v>2300</v>
      </c>
      <c r="K1093" s="354">
        <v>160</v>
      </c>
      <c r="L1093" s="2" t="s">
        <v>349</v>
      </c>
      <c r="M1093" s="282">
        <v>20432120</v>
      </c>
      <c r="N1093" s="51">
        <v>0</v>
      </c>
      <c r="O1093" s="630">
        <f>M1093-Q1093</f>
        <v>10665931.33</v>
      </c>
      <c r="P1093" s="51">
        <v>0</v>
      </c>
      <c r="Q1093" s="51">
        <v>9766188.6699999999</v>
      </c>
      <c r="R1093" s="51">
        <v>0</v>
      </c>
      <c r="S1093" s="616">
        <v>3536.07</v>
      </c>
      <c r="T1093" s="616">
        <v>3536.07</v>
      </c>
      <c r="U1093" s="192">
        <v>44561</v>
      </c>
    </row>
    <row r="1094" spans="1:21" ht="13.5" thickBot="1" x14ac:dyDescent="0.25">
      <c r="A1094" s="674"/>
      <c r="B1094" s="646" t="s">
        <v>31</v>
      </c>
      <c r="C1094" s="180" t="s">
        <v>18</v>
      </c>
      <c r="D1094" s="180" t="s">
        <v>18</v>
      </c>
      <c r="E1094" s="180" t="s">
        <v>18</v>
      </c>
      <c r="F1094" s="180" t="s">
        <v>18</v>
      </c>
      <c r="G1094" s="180" t="s">
        <v>18</v>
      </c>
      <c r="H1094" s="618">
        <v>5778.2</v>
      </c>
      <c r="I1094" s="618">
        <v>4788.8999999999996</v>
      </c>
      <c r="J1094" s="618">
        <v>2300</v>
      </c>
      <c r="K1094" s="619">
        <v>160</v>
      </c>
      <c r="L1094" s="634" t="s">
        <v>18</v>
      </c>
      <c r="M1094" s="690">
        <f>SUM(M1092:M1093)</f>
        <v>21370153</v>
      </c>
      <c r="N1094" s="690">
        <f t="shared" ref="N1094:Q1094" si="320">SUM(N1092:N1093)</f>
        <v>0</v>
      </c>
      <c r="O1094" s="690">
        <f t="shared" si="320"/>
        <v>11155601.300000001</v>
      </c>
      <c r="P1094" s="690">
        <f t="shared" ref="P1094" si="321">SUM(P1092:P1093)</f>
        <v>0</v>
      </c>
      <c r="Q1094" s="690">
        <f t="shared" si="320"/>
        <v>10214551.699999999</v>
      </c>
      <c r="R1094" s="690">
        <f t="shared" ref="R1094" si="322">SUM(R1092:R1093)</f>
        <v>0</v>
      </c>
      <c r="S1094" s="618" t="s">
        <v>18</v>
      </c>
      <c r="T1094" s="618" t="s">
        <v>18</v>
      </c>
      <c r="U1094" s="647" t="s">
        <v>18</v>
      </c>
    </row>
    <row r="1095" spans="1:21" x14ac:dyDescent="0.2">
      <c r="A1095" s="275" t="s">
        <v>209</v>
      </c>
      <c r="B1095" s="639" t="s">
        <v>1031</v>
      </c>
      <c r="C1095" s="623" t="s">
        <v>40</v>
      </c>
      <c r="D1095" s="624">
        <v>1989</v>
      </c>
      <c r="E1095" s="624">
        <v>1989</v>
      </c>
      <c r="F1095" s="625" t="s">
        <v>63</v>
      </c>
      <c r="G1095" s="623">
        <v>5</v>
      </c>
      <c r="H1095" s="640">
        <v>5097.8</v>
      </c>
      <c r="I1095" s="640">
        <v>4476.5</v>
      </c>
      <c r="J1095" s="611">
        <v>1241.5999999999999</v>
      </c>
      <c r="K1095" s="628">
        <v>81</v>
      </c>
      <c r="L1095" s="881" t="s">
        <v>1061</v>
      </c>
      <c r="M1095" s="889">
        <v>2541763</v>
      </c>
      <c r="N1095" s="611">
        <v>0</v>
      </c>
      <c r="O1095" s="611">
        <f>M1095-Q1095</f>
        <v>1326845.6499999999</v>
      </c>
      <c r="P1095" s="611">
        <v>0</v>
      </c>
      <c r="Q1095" s="611">
        <v>1214917.3500000001</v>
      </c>
      <c r="R1095" s="611">
        <v>0</v>
      </c>
      <c r="S1095" s="612">
        <v>498.6</v>
      </c>
      <c r="T1095" s="612">
        <v>498.6</v>
      </c>
      <c r="U1095" s="613">
        <v>44561</v>
      </c>
    </row>
    <row r="1096" spans="1:21" ht="13.5" thickBot="1" x14ac:dyDescent="0.25">
      <c r="A1096" s="674"/>
      <c r="B1096" s="633" t="s">
        <v>31</v>
      </c>
      <c r="C1096" s="180" t="s">
        <v>18</v>
      </c>
      <c r="D1096" s="180" t="s">
        <v>18</v>
      </c>
      <c r="E1096" s="180" t="s">
        <v>18</v>
      </c>
      <c r="F1096" s="180" t="s">
        <v>18</v>
      </c>
      <c r="G1096" s="180" t="s">
        <v>18</v>
      </c>
      <c r="H1096" s="618">
        <f>H1095</f>
        <v>5097.8</v>
      </c>
      <c r="I1096" s="618">
        <f t="shared" ref="I1096:J1096" si="323">I1095</f>
        <v>4476.5</v>
      </c>
      <c r="J1096" s="618">
        <f t="shared" si="323"/>
        <v>1241.5999999999999</v>
      </c>
      <c r="K1096" s="619">
        <v>81</v>
      </c>
      <c r="L1096" s="634" t="s">
        <v>18</v>
      </c>
      <c r="M1096" s="695">
        <f>SUM(M1095)</f>
        <v>2541763</v>
      </c>
      <c r="N1096" s="695">
        <f t="shared" ref="N1096:Q1096" si="324">SUM(N1095)</f>
        <v>0</v>
      </c>
      <c r="O1096" s="695">
        <f t="shared" si="324"/>
        <v>1326845.6499999999</v>
      </c>
      <c r="P1096" s="695">
        <f t="shared" ref="P1096" si="325">SUM(P1095)</f>
        <v>0</v>
      </c>
      <c r="Q1096" s="695">
        <f t="shared" si="324"/>
        <v>1214917.3500000001</v>
      </c>
      <c r="R1096" s="695">
        <f t="shared" ref="R1096" si="326">SUM(R1095)</f>
        <v>0</v>
      </c>
      <c r="S1096" s="618" t="s">
        <v>18</v>
      </c>
      <c r="T1096" s="618" t="s">
        <v>18</v>
      </c>
      <c r="U1096" s="622" t="s">
        <v>18</v>
      </c>
    </row>
    <row r="1097" spans="1:21" x14ac:dyDescent="0.2">
      <c r="A1097" s="275" t="s">
        <v>210</v>
      </c>
      <c r="B1097" s="639" t="s">
        <v>1032</v>
      </c>
      <c r="C1097" s="623" t="s">
        <v>40</v>
      </c>
      <c r="D1097" s="624">
        <v>1975</v>
      </c>
      <c r="E1097" s="624">
        <v>1975</v>
      </c>
      <c r="F1097" s="625" t="s">
        <v>350</v>
      </c>
      <c r="G1097" s="623">
        <v>4</v>
      </c>
      <c r="H1097" s="640">
        <v>2354.4</v>
      </c>
      <c r="I1097" s="640">
        <v>2125.6</v>
      </c>
      <c r="J1097" s="611">
        <v>900</v>
      </c>
      <c r="K1097" s="628">
        <v>81</v>
      </c>
      <c r="L1097" s="881" t="s">
        <v>1030</v>
      </c>
      <c r="M1097" s="889">
        <v>1272224</v>
      </c>
      <c r="N1097" s="611">
        <v>0</v>
      </c>
      <c r="O1097" s="611">
        <f>M1097-Q1097</f>
        <v>664123.64</v>
      </c>
      <c r="P1097" s="611">
        <v>0</v>
      </c>
      <c r="Q1097" s="611">
        <v>608100.36</v>
      </c>
      <c r="R1097" s="611">
        <v>0</v>
      </c>
      <c r="S1097" s="612">
        <v>540.36</v>
      </c>
      <c r="T1097" s="612">
        <v>540.36</v>
      </c>
      <c r="U1097" s="613">
        <v>44561</v>
      </c>
    </row>
    <row r="1098" spans="1:21" ht="13.5" thickBot="1" x14ac:dyDescent="0.25">
      <c r="A1098" s="674"/>
      <c r="B1098" s="633" t="s">
        <v>31</v>
      </c>
      <c r="C1098" s="180" t="s">
        <v>18</v>
      </c>
      <c r="D1098" s="180" t="s">
        <v>18</v>
      </c>
      <c r="E1098" s="180" t="s">
        <v>18</v>
      </c>
      <c r="F1098" s="180" t="s">
        <v>18</v>
      </c>
      <c r="G1098" s="180" t="s">
        <v>18</v>
      </c>
      <c r="H1098" s="618">
        <f>H1097</f>
        <v>2354.4</v>
      </c>
      <c r="I1098" s="618">
        <f t="shared" ref="I1098:J1098" si="327">I1097</f>
        <v>2125.6</v>
      </c>
      <c r="J1098" s="618">
        <f t="shared" si="327"/>
        <v>900</v>
      </c>
      <c r="K1098" s="619">
        <v>81</v>
      </c>
      <c r="L1098" s="634" t="s">
        <v>18</v>
      </c>
      <c r="M1098" s="695">
        <f>SUM(M1097)</f>
        <v>1272224</v>
      </c>
      <c r="N1098" s="695">
        <f t="shared" ref="N1098:Q1098" si="328">SUM(N1097)</f>
        <v>0</v>
      </c>
      <c r="O1098" s="695">
        <f t="shared" si="328"/>
        <v>664123.64</v>
      </c>
      <c r="P1098" s="695">
        <f t="shared" ref="P1098" si="329">SUM(P1097)</f>
        <v>0</v>
      </c>
      <c r="Q1098" s="695">
        <f t="shared" si="328"/>
        <v>608100.36</v>
      </c>
      <c r="R1098" s="695">
        <f t="shared" ref="R1098" si="330">SUM(R1097)</f>
        <v>0</v>
      </c>
      <c r="S1098" s="618" t="s">
        <v>18</v>
      </c>
      <c r="T1098" s="618" t="s">
        <v>18</v>
      </c>
      <c r="U1098" s="622" t="s">
        <v>18</v>
      </c>
    </row>
    <row r="1099" spans="1:21" x14ac:dyDescent="0.2">
      <c r="A1099" s="275" t="s">
        <v>211</v>
      </c>
      <c r="B1099" s="639" t="s">
        <v>1033</v>
      </c>
      <c r="C1099" s="623" t="s">
        <v>40</v>
      </c>
      <c r="D1099" s="624">
        <v>1971</v>
      </c>
      <c r="E1099" s="624">
        <v>1971</v>
      </c>
      <c r="F1099" s="625" t="s">
        <v>350</v>
      </c>
      <c r="G1099" s="623">
        <v>4</v>
      </c>
      <c r="H1099" s="640">
        <v>2337.6999999999998</v>
      </c>
      <c r="I1099" s="640">
        <v>2103.6</v>
      </c>
      <c r="J1099" s="611">
        <v>985</v>
      </c>
      <c r="K1099" s="628">
        <v>90</v>
      </c>
      <c r="L1099" s="881" t="s">
        <v>1030</v>
      </c>
      <c r="M1099" s="889">
        <v>1263200</v>
      </c>
      <c r="N1099" s="611">
        <v>0</v>
      </c>
      <c r="O1099" s="611">
        <f>M1099-Q1099</f>
        <v>659412.94999999995</v>
      </c>
      <c r="P1099" s="611">
        <v>0</v>
      </c>
      <c r="Q1099" s="611">
        <v>603787.05000000005</v>
      </c>
      <c r="R1099" s="611">
        <v>0</v>
      </c>
      <c r="S1099" s="612">
        <v>540.36</v>
      </c>
      <c r="T1099" s="612">
        <v>540.36</v>
      </c>
      <c r="U1099" s="613">
        <v>44561</v>
      </c>
    </row>
    <row r="1100" spans="1:21" ht="13.5" thickBot="1" x14ac:dyDescent="0.25">
      <c r="A1100" s="674"/>
      <c r="B1100" s="633" t="s">
        <v>31</v>
      </c>
      <c r="C1100" s="180" t="s">
        <v>18</v>
      </c>
      <c r="D1100" s="180" t="s">
        <v>18</v>
      </c>
      <c r="E1100" s="180" t="s">
        <v>18</v>
      </c>
      <c r="F1100" s="180" t="s">
        <v>18</v>
      </c>
      <c r="G1100" s="180" t="s">
        <v>18</v>
      </c>
      <c r="H1100" s="618">
        <f>H1099</f>
        <v>2337.6999999999998</v>
      </c>
      <c r="I1100" s="618">
        <f t="shared" ref="I1100:K1100" si="331">I1099</f>
        <v>2103.6</v>
      </c>
      <c r="J1100" s="618">
        <f t="shared" si="331"/>
        <v>985</v>
      </c>
      <c r="K1100" s="619">
        <f t="shared" si="331"/>
        <v>90</v>
      </c>
      <c r="L1100" s="634" t="s">
        <v>18</v>
      </c>
      <c r="M1100" s="695">
        <f>SUM(M1099)</f>
        <v>1263200</v>
      </c>
      <c r="N1100" s="695">
        <f t="shared" ref="N1100:Q1100" si="332">SUM(N1099)</f>
        <v>0</v>
      </c>
      <c r="O1100" s="695">
        <f t="shared" si="332"/>
        <v>659412.94999999995</v>
      </c>
      <c r="P1100" s="695">
        <f t="shared" ref="P1100" si="333">SUM(P1099)</f>
        <v>0</v>
      </c>
      <c r="Q1100" s="695">
        <f t="shared" si="332"/>
        <v>603787.05000000005</v>
      </c>
      <c r="R1100" s="695">
        <f t="shared" ref="R1100" si="334">SUM(R1099)</f>
        <v>0</v>
      </c>
      <c r="S1100" s="618" t="s">
        <v>18</v>
      </c>
      <c r="T1100" s="618" t="s">
        <v>18</v>
      </c>
      <c r="U1100" s="622" t="s">
        <v>18</v>
      </c>
    </row>
    <row r="1101" spans="1:21" x14ac:dyDescent="0.2">
      <c r="A1101" s="275" t="s">
        <v>212</v>
      </c>
      <c r="B1101" s="639" t="s">
        <v>62</v>
      </c>
      <c r="C1101" s="623" t="s">
        <v>40</v>
      </c>
      <c r="D1101" s="623">
        <v>1986</v>
      </c>
      <c r="E1101" s="623">
        <v>1986</v>
      </c>
      <c r="F1101" s="625" t="s">
        <v>63</v>
      </c>
      <c r="G1101" s="623">
        <v>5</v>
      </c>
      <c r="H1101" s="611">
        <v>3103.8</v>
      </c>
      <c r="I1101" s="611">
        <v>2778.9</v>
      </c>
      <c r="J1101" s="611">
        <v>751.5</v>
      </c>
      <c r="K1101" s="628">
        <v>97</v>
      </c>
      <c r="L1101" s="3" t="s">
        <v>1030</v>
      </c>
      <c r="M1101" s="691">
        <v>1547555</v>
      </c>
      <c r="N1101" s="630">
        <v>0</v>
      </c>
      <c r="O1101" s="630">
        <f>M1101-Q1101</f>
        <v>807851.33</v>
      </c>
      <c r="P1101" s="630">
        <v>0</v>
      </c>
      <c r="Q1101" s="630">
        <v>739703.67</v>
      </c>
      <c r="R1101" s="630">
        <v>0</v>
      </c>
      <c r="S1101" s="629">
        <v>498.6</v>
      </c>
      <c r="T1101" s="629">
        <v>498.6</v>
      </c>
      <c r="U1101" s="613">
        <v>44561</v>
      </c>
    </row>
    <row r="1102" spans="1:21" ht="13.5" thickBot="1" x14ac:dyDescent="0.25">
      <c r="A1102" s="674"/>
      <c r="B1102" s="633" t="s">
        <v>31</v>
      </c>
      <c r="C1102" s="180" t="s">
        <v>18</v>
      </c>
      <c r="D1102" s="180" t="s">
        <v>18</v>
      </c>
      <c r="E1102" s="180" t="s">
        <v>18</v>
      </c>
      <c r="F1102" s="180" t="s">
        <v>18</v>
      </c>
      <c r="G1102" s="180" t="s">
        <v>18</v>
      </c>
      <c r="H1102" s="618">
        <v>3103.8</v>
      </c>
      <c r="I1102" s="618">
        <v>2778.9</v>
      </c>
      <c r="J1102" s="618">
        <v>751.5</v>
      </c>
      <c r="K1102" s="619">
        <v>97</v>
      </c>
      <c r="L1102" s="634" t="s">
        <v>18</v>
      </c>
      <c r="M1102" s="690">
        <f>M1101</f>
        <v>1547555</v>
      </c>
      <c r="N1102" s="690">
        <f t="shared" ref="N1102:Q1102" si="335">N1101</f>
        <v>0</v>
      </c>
      <c r="O1102" s="690">
        <f t="shared" si="335"/>
        <v>807851.33</v>
      </c>
      <c r="P1102" s="690">
        <f t="shared" ref="P1102" si="336">P1101</f>
        <v>0</v>
      </c>
      <c r="Q1102" s="690">
        <f t="shared" si="335"/>
        <v>739703.67</v>
      </c>
      <c r="R1102" s="690">
        <f t="shared" ref="R1102" si="337">R1101</f>
        <v>0</v>
      </c>
      <c r="S1102" s="618" t="s">
        <v>18</v>
      </c>
      <c r="T1102" s="618" t="s">
        <v>18</v>
      </c>
      <c r="U1102" s="622" t="s">
        <v>18</v>
      </c>
    </row>
    <row r="1103" spans="1:21" ht="13.5" thickBot="1" x14ac:dyDescent="0.25">
      <c r="A1103" s="275" t="s">
        <v>213</v>
      </c>
      <c r="B1103" s="685" t="s">
        <v>1035</v>
      </c>
      <c r="C1103" s="623" t="s">
        <v>40</v>
      </c>
      <c r="D1103" s="624">
        <v>1991</v>
      </c>
      <c r="E1103" s="624">
        <v>1991</v>
      </c>
      <c r="F1103" s="625" t="s">
        <v>63</v>
      </c>
      <c r="G1103" s="623">
        <v>5</v>
      </c>
      <c r="H1103" s="642">
        <v>4126.3999999999996</v>
      </c>
      <c r="I1103" s="642">
        <v>3715.9</v>
      </c>
      <c r="J1103" s="611">
        <v>1027.5</v>
      </c>
      <c r="K1103" s="628">
        <v>122</v>
      </c>
      <c r="L1103" s="882" t="s">
        <v>55</v>
      </c>
      <c r="M1103" s="889">
        <v>4469193</v>
      </c>
      <c r="N1103" s="611">
        <v>0</v>
      </c>
      <c r="O1103" s="630">
        <f>M1103-Q1103</f>
        <v>2332998.5099999998</v>
      </c>
      <c r="P1103" s="611">
        <v>0</v>
      </c>
      <c r="Q1103" s="630">
        <v>2136194.4900000002</v>
      </c>
      <c r="R1103" s="611">
        <v>0</v>
      </c>
      <c r="S1103" s="629">
        <v>4349.58</v>
      </c>
      <c r="T1103" s="629">
        <v>4349.58</v>
      </c>
      <c r="U1103" s="631">
        <v>44561</v>
      </c>
    </row>
    <row r="1104" spans="1:21" x14ac:dyDescent="0.2">
      <c r="A1104" s="275" t="s">
        <v>213</v>
      </c>
      <c r="B1104" s="685" t="s">
        <v>1035</v>
      </c>
      <c r="C1104" s="56" t="s">
        <v>40</v>
      </c>
      <c r="D1104" s="57">
        <v>1991</v>
      </c>
      <c r="E1104" s="57">
        <v>1991</v>
      </c>
      <c r="F1104" s="195" t="s">
        <v>63</v>
      </c>
      <c r="G1104" s="56">
        <v>5</v>
      </c>
      <c r="H1104" s="202">
        <v>4126.3999999999996</v>
      </c>
      <c r="I1104" s="202">
        <v>3715.9</v>
      </c>
      <c r="J1104" s="51">
        <v>1027.5</v>
      </c>
      <c r="K1104" s="354">
        <v>122</v>
      </c>
      <c r="L1104" s="2" t="s">
        <v>1030</v>
      </c>
      <c r="M1104" s="282">
        <v>2057423</v>
      </c>
      <c r="N1104" s="51">
        <v>0</v>
      </c>
      <c r="O1104" s="51">
        <f>M1104-Q1104</f>
        <v>1074011.53</v>
      </c>
      <c r="P1104" s="51">
        <v>0</v>
      </c>
      <c r="Q1104" s="51">
        <v>983411.47</v>
      </c>
      <c r="R1104" s="51">
        <v>0</v>
      </c>
      <c r="S1104" s="616">
        <v>498.6</v>
      </c>
      <c r="T1104" s="616">
        <v>498.6</v>
      </c>
      <c r="U1104" s="192">
        <v>44561</v>
      </c>
    </row>
    <row r="1105" spans="1:21" ht="13.5" thickBot="1" x14ac:dyDescent="0.25">
      <c r="A1105" s="674"/>
      <c r="B1105" s="633" t="s">
        <v>31</v>
      </c>
      <c r="C1105" s="180" t="s">
        <v>18</v>
      </c>
      <c r="D1105" s="180" t="s">
        <v>18</v>
      </c>
      <c r="E1105" s="180" t="s">
        <v>18</v>
      </c>
      <c r="F1105" s="180" t="s">
        <v>18</v>
      </c>
      <c r="G1105" s="180" t="s">
        <v>18</v>
      </c>
      <c r="H1105" s="618">
        <v>4126.3999999999996</v>
      </c>
      <c r="I1105" s="618">
        <v>3715.9</v>
      </c>
      <c r="J1105" s="618">
        <f>J1104</f>
        <v>1027.5</v>
      </c>
      <c r="K1105" s="619">
        <v>122</v>
      </c>
      <c r="L1105" s="634" t="s">
        <v>18</v>
      </c>
      <c r="M1105" s="690">
        <f>SUM(M1103:M1104)</f>
        <v>6526616</v>
      </c>
      <c r="N1105" s="690">
        <f t="shared" ref="N1105:Q1105" si="338">SUM(N1103:N1104)</f>
        <v>0</v>
      </c>
      <c r="O1105" s="690">
        <f t="shared" si="338"/>
        <v>3407010.04</v>
      </c>
      <c r="P1105" s="690">
        <f t="shared" ref="P1105" si="339">SUM(P1103:P1104)</f>
        <v>0</v>
      </c>
      <c r="Q1105" s="690">
        <f t="shared" si="338"/>
        <v>3119605.96</v>
      </c>
      <c r="R1105" s="690">
        <f t="shared" ref="R1105" si="340">SUM(R1103:R1104)</f>
        <v>0</v>
      </c>
      <c r="S1105" s="618" t="s">
        <v>18</v>
      </c>
      <c r="T1105" s="618" t="s">
        <v>18</v>
      </c>
      <c r="U1105" s="622" t="s">
        <v>18</v>
      </c>
    </row>
    <row r="1106" spans="1:21" x14ac:dyDescent="0.2">
      <c r="A1106" s="275" t="s">
        <v>214</v>
      </c>
      <c r="B1106" s="683" t="s">
        <v>1065</v>
      </c>
      <c r="C1106" s="623" t="s">
        <v>40</v>
      </c>
      <c r="D1106" s="623">
        <v>1982</v>
      </c>
      <c r="E1106" s="623">
        <v>1982</v>
      </c>
      <c r="F1106" s="644" t="s">
        <v>54</v>
      </c>
      <c r="G1106" s="623">
        <v>4</v>
      </c>
      <c r="H1106" s="611">
        <v>3848</v>
      </c>
      <c r="I1106" s="611">
        <v>2749.9</v>
      </c>
      <c r="J1106" s="611">
        <v>450</v>
      </c>
      <c r="K1106" s="628">
        <v>105</v>
      </c>
      <c r="L1106" s="3" t="s">
        <v>1028</v>
      </c>
      <c r="M1106" s="611">
        <v>3135812</v>
      </c>
      <c r="N1106" s="611">
        <v>0</v>
      </c>
      <c r="O1106" s="611">
        <f>M1106-Q1106</f>
        <v>1636949.83</v>
      </c>
      <c r="P1106" s="611">
        <v>0</v>
      </c>
      <c r="Q1106" s="611">
        <v>1498862.17</v>
      </c>
      <c r="R1106" s="611">
        <v>0</v>
      </c>
      <c r="S1106" s="612">
        <v>814.92</v>
      </c>
      <c r="T1106" s="612">
        <v>814.92</v>
      </c>
      <c r="U1106" s="631">
        <v>44561</v>
      </c>
    </row>
    <row r="1107" spans="1:21" x14ac:dyDescent="0.2">
      <c r="A1107" s="442" t="s">
        <v>214</v>
      </c>
      <c r="B1107" s="190" t="s">
        <v>1065</v>
      </c>
      <c r="C1107" s="56" t="s">
        <v>40</v>
      </c>
      <c r="D1107" s="56">
        <v>1982</v>
      </c>
      <c r="E1107" s="56">
        <v>1982</v>
      </c>
      <c r="F1107" s="191" t="s">
        <v>54</v>
      </c>
      <c r="G1107" s="56">
        <v>4</v>
      </c>
      <c r="H1107" s="51">
        <v>3848</v>
      </c>
      <c r="I1107" s="51">
        <v>2749.9</v>
      </c>
      <c r="J1107" s="51">
        <v>450</v>
      </c>
      <c r="K1107" s="354">
        <v>105</v>
      </c>
      <c r="L1107" s="10" t="s">
        <v>56</v>
      </c>
      <c r="M1107" s="51">
        <v>1557209</v>
      </c>
      <c r="N1107" s="51">
        <v>0</v>
      </c>
      <c r="O1107" s="51">
        <f>M1107-Q1107</f>
        <v>812890.89</v>
      </c>
      <c r="P1107" s="51">
        <v>0</v>
      </c>
      <c r="Q1107" s="51">
        <v>744318.11</v>
      </c>
      <c r="R1107" s="51">
        <v>0</v>
      </c>
      <c r="S1107" s="616">
        <v>404.68</v>
      </c>
      <c r="T1107" s="616">
        <v>404.68</v>
      </c>
      <c r="U1107" s="192">
        <v>44561</v>
      </c>
    </row>
    <row r="1108" spans="1:21" x14ac:dyDescent="0.2">
      <c r="A1108" s="442" t="s">
        <v>214</v>
      </c>
      <c r="B1108" s="190" t="s">
        <v>1065</v>
      </c>
      <c r="C1108" s="56" t="s">
        <v>40</v>
      </c>
      <c r="D1108" s="56">
        <v>1982</v>
      </c>
      <c r="E1108" s="56">
        <v>1982</v>
      </c>
      <c r="F1108" s="191" t="s">
        <v>54</v>
      </c>
      <c r="G1108" s="56">
        <v>4</v>
      </c>
      <c r="H1108" s="51">
        <v>3848</v>
      </c>
      <c r="I1108" s="51">
        <v>2749.9</v>
      </c>
      <c r="J1108" s="51">
        <v>450</v>
      </c>
      <c r="K1108" s="354">
        <v>105</v>
      </c>
      <c r="L1108" s="10" t="s">
        <v>1030</v>
      </c>
      <c r="M1108" s="51">
        <v>1925578</v>
      </c>
      <c r="N1108" s="51">
        <v>0</v>
      </c>
      <c r="O1108" s="51">
        <f>M1108-Q1108</f>
        <v>1005186.08</v>
      </c>
      <c r="P1108" s="51">
        <v>0</v>
      </c>
      <c r="Q1108" s="51">
        <v>920391.92</v>
      </c>
      <c r="R1108" s="51">
        <v>0</v>
      </c>
      <c r="S1108" s="616">
        <v>500.41</v>
      </c>
      <c r="T1108" s="616">
        <v>500.41</v>
      </c>
      <c r="U1108" s="192">
        <v>44561</v>
      </c>
    </row>
    <row r="1109" spans="1:21" ht="13.5" thickBot="1" x14ac:dyDescent="0.25">
      <c r="A1109" s="635"/>
      <c r="B1109" s="633" t="s">
        <v>31</v>
      </c>
      <c r="C1109" s="180" t="s">
        <v>18</v>
      </c>
      <c r="D1109" s="180" t="s">
        <v>18</v>
      </c>
      <c r="E1109" s="180" t="s">
        <v>18</v>
      </c>
      <c r="F1109" s="180" t="s">
        <v>18</v>
      </c>
      <c r="G1109" s="180" t="s">
        <v>18</v>
      </c>
      <c r="H1109" s="618">
        <v>3848</v>
      </c>
      <c r="I1109" s="618">
        <v>2749.9</v>
      </c>
      <c r="J1109" s="618">
        <v>450</v>
      </c>
      <c r="K1109" s="619">
        <v>105</v>
      </c>
      <c r="L1109" s="634" t="s">
        <v>18</v>
      </c>
      <c r="M1109" s="690">
        <f>SUM(M1106:M1108)</f>
        <v>6618599</v>
      </c>
      <c r="N1109" s="690">
        <f t="shared" ref="N1109:Q1109" si="341">SUM(N1106:N1108)</f>
        <v>0</v>
      </c>
      <c r="O1109" s="690">
        <f t="shared" si="341"/>
        <v>3455026.8000000003</v>
      </c>
      <c r="P1109" s="690">
        <f t="shared" ref="P1109" si="342">SUM(P1106:P1108)</f>
        <v>0</v>
      </c>
      <c r="Q1109" s="690">
        <f t="shared" si="341"/>
        <v>3163572.1999999997</v>
      </c>
      <c r="R1109" s="690">
        <f t="shared" ref="R1109" si="343">SUM(R1106:R1108)</f>
        <v>0</v>
      </c>
      <c r="S1109" s="618" t="s">
        <v>18</v>
      </c>
      <c r="T1109" s="618" t="s">
        <v>18</v>
      </c>
      <c r="U1109" s="622" t="s">
        <v>18</v>
      </c>
    </row>
    <row r="1110" spans="1:21" x14ac:dyDescent="0.2">
      <c r="A1110" s="436" t="s">
        <v>215</v>
      </c>
      <c r="B1110" s="686" t="s">
        <v>1037</v>
      </c>
      <c r="C1110" s="160" t="s">
        <v>40</v>
      </c>
      <c r="D1110" s="160">
        <v>1970</v>
      </c>
      <c r="E1110" s="160">
        <v>1970</v>
      </c>
      <c r="F1110" s="187" t="s">
        <v>68</v>
      </c>
      <c r="G1110" s="160">
        <v>4</v>
      </c>
      <c r="H1110" s="111">
        <v>2179.6999999999998</v>
      </c>
      <c r="I1110" s="111">
        <v>2179.6999999999998</v>
      </c>
      <c r="J1110" s="111">
        <v>960</v>
      </c>
      <c r="K1110" s="351">
        <v>76</v>
      </c>
      <c r="L1110" s="8" t="s">
        <v>1027</v>
      </c>
      <c r="M1110" s="890">
        <v>3040267</v>
      </c>
      <c r="N1110" s="111">
        <v>0</v>
      </c>
      <c r="O1110" s="111">
        <f>M1110-Q1110</f>
        <v>1587073.64</v>
      </c>
      <c r="P1110" s="111">
        <v>0</v>
      </c>
      <c r="Q1110" s="111">
        <v>1453193.36</v>
      </c>
      <c r="R1110" s="111">
        <v>0</v>
      </c>
      <c r="S1110" s="632">
        <v>1394.81</v>
      </c>
      <c r="T1110" s="632">
        <v>1394.81</v>
      </c>
      <c r="U1110" s="181">
        <v>44561</v>
      </c>
    </row>
    <row r="1111" spans="1:21" x14ac:dyDescent="0.2">
      <c r="A1111" s="442" t="s">
        <v>215</v>
      </c>
      <c r="B1111" s="205" t="s">
        <v>1037</v>
      </c>
      <c r="C1111" s="56" t="s">
        <v>40</v>
      </c>
      <c r="D1111" s="56">
        <v>1970</v>
      </c>
      <c r="E1111" s="56">
        <v>1970</v>
      </c>
      <c r="F1111" s="195" t="s">
        <v>68</v>
      </c>
      <c r="G1111" s="56">
        <v>4</v>
      </c>
      <c r="H1111" s="51">
        <v>2179.6999999999998</v>
      </c>
      <c r="I1111" s="51">
        <v>2179.6999999999998</v>
      </c>
      <c r="J1111" s="51">
        <v>960</v>
      </c>
      <c r="K1111" s="354">
        <v>76</v>
      </c>
      <c r="L1111" s="10" t="s">
        <v>1029</v>
      </c>
      <c r="M1111" s="282">
        <v>818608</v>
      </c>
      <c r="N1111" s="51">
        <v>0</v>
      </c>
      <c r="O1111" s="51">
        <f>M1111-Q1111</f>
        <v>427327.99</v>
      </c>
      <c r="P1111" s="51">
        <v>0</v>
      </c>
      <c r="Q1111" s="51">
        <v>391280.01</v>
      </c>
      <c r="R1111" s="51">
        <v>0</v>
      </c>
      <c r="S1111" s="616">
        <v>375.56</v>
      </c>
      <c r="T1111" s="616">
        <v>375.56</v>
      </c>
      <c r="U1111" s="192">
        <v>44561</v>
      </c>
    </row>
    <row r="1112" spans="1:21" x14ac:dyDescent="0.2">
      <c r="A1112" s="442" t="s">
        <v>215</v>
      </c>
      <c r="B1112" s="205" t="s">
        <v>1037</v>
      </c>
      <c r="C1112" s="56" t="s">
        <v>40</v>
      </c>
      <c r="D1112" s="56">
        <v>1970</v>
      </c>
      <c r="E1112" s="56">
        <v>1970</v>
      </c>
      <c r="F1112" s="195" t="s">
        <v>68</v>
      </c>
      <c r="G1112" s="56">
        <v>4</v>
      </c>
      <c r="H1112" s="51">
        <v>2179.6999999999998</v>
      </c>
      <c r="I1112" s="51">
        <v>2179.6999999999998</v>
      </c>
      <c r="J1112" s="51">
        <v>960</v>
      </c>
      <c r="K1112" s="354">
        <v>76</v>
      </c>
      <c r="L1112" s="10" t="s">
        <v>56</v>
      </c>
      <c r="M1112" s="282">
        <v>951177</v>
      </c>
      <c r="N1112" s="51">
        <v>0</v>
      </c>
      <c r="O1112" s="51">
        <f t="shared" ref="O1112:O1113" si="344">M1112-Q1112</f>
        <v>496531.37</v>
      </c>
      <c r="P1112" s="51">
        <v>0</v>
      </c>
      <c r="Q1112" s="51">
        <v>454645.63</v>
      </c>
      <c r="R1112" s="51">
        <v>0</v>
      </c>
      <c r="S1112" s="616">
        <v>436.38</v>
      </c>
      <c r="T1112" s="616">
        <v>436.38</v>
      </c>
      <c r="U1112" s="192">
        <v>44561</v>
      </c>
    </row>
    <row r="1113" spans="1:21" x14ac:dyDescent="0.2">
      <c r="A1113" s="442" t="s">
        <v>215</v>
      </c>
      <c r="B1113" s="205" t="s">
        <v>1037</v>
      </c>
      <c r="C1113" s="56" t="s">
        <v>40</v>
      </c>
      <c r="D1113" s="56">
        <v>1970</v>
      </c>
      <c r="E1113" s="56">
        <v>1970</v>
      </c>
      <c r="F1113" s="195" t="s">
        <v>68</v>
      </c>
      <c r="G1113" s="56">
        <v>4</v>
      </c>
      <c r="H1113" s="51">
        <v>2179.6999999999998</v>
      </c>
      <c r="I1113" s="51">
        <v>2179.6999999999998</v>
      </c>
      <c r="J1113" s="51">
        <v>960</v>
      </c>
      <c r="K1113" s="354">
        <v>76</v>
      </c>
      <c r="L1113" s="63" t="s">
        <v>1030</v>
      </c>
      <c r="M1113" s="282">
        <v>1175534</v>
      </c>
      <c r="N1113" s="51">
        <v>0</v>
      </c>
      <c r="O1113" s="51">
        <f t="shared" si="344"/>
        <v>613649.73</v>
      </c>
      <c r="P1113" s="51">
        <v>0</v>
      </c>
      <c r="Q1113" s="51">
        <v>561884.27</v>
      </c>
      <c r="R1113" s="51">
        <v>0</v>
      </c>
      <c r="S1113" s="616">
        <v>539.30999999999995</v>
      </c>
      <c r="T1113" s="616">
        <v>539.30999999999995</v>
      </c>
      <c r="U1113" s="192">
        <v>44561</v>
      </c>
    </row>
    <row r="1114" spans="1:21" ht="13.5" thickBot="1" x14ac:dyDescent="0.25">
      <c r="A1114" s="674"/>
      <c r="B1114" s="701" t="s">
        <v>31</v>
      </c>
      <c r="C1114" s="180" t="s">
        <v>18</v>
      </c>
      <c r="D1114" s="180" t="s">
        <v>18</v>
      </c>
      <c r="E1114" s="180" t="s">
        <v>18</v>
      </c>
      <c r="F1114" s="180" t="s">
        <v>18</v>
      </c>
      <c r="G1114" s="180" t="s">
        <v>18</v>
      </c>
      <c r="H1114" s="618">
        <v>2179.6999999999998</v>
      </c>
      <c r="I1114" s="618">
        <v>2179.6999999999998</v>
      </c>
      <c r="J1114" s="618">
        <v>960</v>
      </c>
      <c r="K1114" s="619">
        <v>76</v>
      </c>
      <c r="L1114" s="634" t="s">
        <v>18</v>
      </c>
      <c r="M1114" s="690">
        <f>SUM(M1110:M1113)</f>
        <v>5985586</v>
      </c>
      <c r="N1114" s="690">
        <f t="shared" ref="N1114:Q1114" si="345">SUM(N1110:N1113)</f>
        <v>0</v>
      </c>
      <c r="O1114" s="690">
        <f t="shared" si="345"/>
        <v>3124582.73</v>
      </c>
      <c r="P1114" s="690">
        <f t="shared" ref="P1114" si="346">SUM(P1110:P1113)</f>
        <v>0</v>
      </c>
      <c r="Q1114" s="690">
        <f t="shared" si="345"/>
        <v>2861003.27</v>
      </c>
      <c r="R1114" s="690">
        <f t="shared" ref="R1114" si="347">SUM(R1110:R1113)</f>
        <v>0</v>
      </c>
      <c r="S1114" s="618" t="s">
        <v>18</v>
      </c>
      <c r="T1114" s="618" t="s">
        <v>18</v>
      </c>
      <c r="U1114" s="647" t="s">
        <v>18</v>
      </c>
    </row>
    <row r="1115" spans="1:21" x14ac:dyDescent="0.2">
      <c r="A1115" s="648" t="s">
        <v>216</v>
      </c>
      <c r="B1115" s="649" t="s">
        <v>1040</v>
      </c>
      <c r="C1115" s="623" t="s">
        <v>40</v>
      </c>
      <c r="D1115" s="624">
        <v>1973</v>
      </c>
      <c r="E1115" s="624">
        <v>1973</v>
      </c>
      <c r="F1115" s="625" t="s">
        <v>54</v>
      </c>
      <c r="G1115" s="623">
        <v>4</v>
      </c>
      <c r="H1115" s="650">
        <v>2340.4</v>
      </c>
      <c r="I1115" s="650">
        <v>2247</v>
      </c>
      <c r="J1115" s="611">
        <v>552</v>
      </c>
      <c r="K1115" s="628">
        <v>144</v>
      </c>
      <c r="L1115" s="3" t="s">
        <v>1030</v>
      </c>
      <c r="M1115" s="889">
        <v>1171160</v>
      </c>
      <c r="N1115" s="611">
        <v>0</v>
      </c>
      <c r="O1115" s="611">
        <f>M1115-Q1115</f>
        <v>611366.42000000004</v>
      </c>
      <c r="P1115" s="611">
        <v>0</v>
      </c>
      <c r="Q1115" s="611">
        <v>559793.57999999996</v>
      </c>
      <c r="R1115" s="611">
        <v>0</v>
      </c>
      <c r="S1115" s="612">
        <v>500.41</v>
      </c>
      <c r="T1115" s="612">
        <v>500.41</v>
      </c>
      <c r="U1115" s="631">
        <v>44561</v>
      </c>
    </row>
    <row r="1116" spans="1:21" ht="13.5" thickBot="1" x14ac:dyDescent="0.25">
      <c r="A1116" s="942"/>
      <c r="B1116" s="651" t="s">
        <v>31</v>
      </c>
      <c r="C1116" s="180" t="s">
        <v>18</v>
      </c>
      <c r="D1116" s="180" t="s">
        <v>18</v>
      </c>
      <c r="E1116" s="180" t="s">
        <v>18</v>
      </c>
      <c r="F1116" s="180" t="s">
        <v>18</v>
      </c>
      <c r="G1116" s="180" t="s">
        <v>18</v>
      </c>
      <c r="H1116" s="618">
        <v>2340.4</v>
      </c>
      <c r="I1116" s="618">
        <v>2247</v>
      </c>
      <c r="J1116" s="618">
        <v>552</v>
      </c>
      <c r="K1116" s="619">
        <v>144</v>
      </c>
      <c r="L1116" s="634" t="s">
        <v>18</v>
      </c>
      <c r="M1116" s="690">
        <f>SUM(M1115:M1115)</f>
        <v>1171160</v>
      </c>
      <c r="N1116" s="690">
        <f t="shared" ref="N1116:Q1116" si="348">SUM(N1115:N1115)</f>
        <v>0</v>
      </c>
      <c r="O1116" s="690">
        <f t="shared" si="348"/>
        <v>611366.42000000004</v>
      </c>
      <c r="P1116" s="690">
        <f t="shared" ref="P1116" si="349">SUM(P1115:P1115)</f>
        <v>0</v>
      </c>
      <c r="Q1116" s="690">
        <f t="shared" si="348"/>
        <v>559793.57999999996</v>
      </c>
      <c r="R1116" s="690">
        <f t="shared" ref="R1116" si="350">SUM(R1115:R1115)</f>
        <v>0</v>
      </c>
      <c r="S1116" s="618" t="s">
        <v>18</v>
      </c>
      <c r="T1116" s="618" t="s">
        <v>18</v>
      </c>
      <c r="U1116" s="647" t="s">
        <v>18</v>
      </c>
    </row>
    <row r="1117" spans="1:21" x14ac:dyDescent="0.2">
      <c r="A1117" s="275" t="s">
        <v>217</v>
      </c>
      <c r="B1117" s="283" t="s">
        <v>1066</v>
      </c>
      <c r="C1117" s="56" t="s">
        <v>40</v>
      </c>
      <c r="D1117" s="56">
        <v>1985</v>
      </c>
      <c r="E1117" s="56">
        <v>1985</v>
      </c>
      <c r="F1117" s="195" t="s">
        <v>63</v>
      </c>
      <c r="G1117" s="56">
        <v>5</v>
      </c>
      <c r="H1117" s="715">
        <v>4679.8999999999996</v>
      </c>
      <c r="I1117" s="715">
        <v>4198.1000000000004</v>
      </c>
      <c r="J1117" s="51">
        <v>1020.73</v>
      </c>
      <c r="K1117" s="354">
        <v>169</v>
      </c>
      <c r="L1117" s="10" t="s">
        <v>1028</v>
      </c>
      <c r="M1117" s="282">
        <v>2802745</v>
      </c>
      <c r="N1117" s="51">
        <v>0</v>
      </c>
      <c r="O1117" s="111">
        <f>M1117-Q1117</f>
        <v>1463082.92</v>
      </c>
      <c r="P1117" s="51">
        <v>0</v>
      </c>
      <c r="Q1117" s="111">
        <v>1339662.08</v>
      </c>
      <c r="R1117" s="51">
        <v>0</v>
      </c>
      <c r="S1117" s="616">
        <v>598.89</v>
      </c>
      <c r="T1117" s="616">
        <v>598.89</v>
      </c>
      <c r="U1117" s="613">
        <v>44561</v>
      </c>
    </row>
    <row r="1118" spans="1:21" ht="13.5" thickBot="1" x14ac:dyDescent="0.25">
      <c r="A1118" s="674"/>
      <c r="B1118" s="646" t="s">
        <v>31</v>
      </c>
      <c r="C1118" s="180" t="s">
        <v>18</v>
      </c>
      <c r="D1118" s="180" t="s">
        <v>18</v>
      </c>
      <c r="E1118" s="180" t="s">
        <v>18</v>
      </c>
      <c r="F1118" s="180" t="s">
        <v>18</v>
      </c>
      <c r="G1118" s="180" t="s">
        <v>18</v>
      </c>
      <c r="H1118" s="618">
        <v>4679.8999999999996</v>
      </c>
      <c r="I1118" s="618">
        <v>4198.6000000000004</v>
      </c>
      <c r="J1118" s="618">
        <v>1020.73</v>
      </c>
      <c r="K1118" s="619">
        <v>169</v>
      </c>
      <c r="L1118" s="634" t="s">
        <v>18</v>
      </c>
      <c r="M1118" s="690">
        <f>M1117</f>
        <v>2802745</v>
      </c>
      <c r="N1118" s="690">
        <f t="shared" ref="N1118:Q1118" si="351">N1117</f>
        <v>0</v>
      </c>
      <c r="O1118" s="690">
        <f t="shared" si="351"/>
        <v>1463082.92</v>
      </c>
      <c r="P1118" s="690">
        <f t="shared" ref="P1118" si="352">P1117</f>
        <v>0</v>
      </c>
      <c r="Q1118" s="690">
        <f t="shared" si="351"/>
        <v>1339662.08</v>
      </c>
      <c r="R1118" s="690">
        <f t="shared" ref="R1118" si="353">R1117</f>
        <v>0</v>
      </c>
      <c r="S1118" s="618" t="s">
        <v>18</v>
      </c>
      <c r="T1118" s="618" t="s">
        <v>18</v>
      </c>
      <c r="U1118" s="647" t="s">
        <v>18</v>
      </c>
    </row>
    <row r="1119" spans="1:21" ht="25.5" x14ac:dyDescent="0.2">
      <c r="A1119" s="275" t="s">
        <v>359</v>
      </c>
      <c r="B1119" s="683" t="s">
        <v>1067</v>
      </c>
      <c r="C1119" s="623" t="s">
        <v>40</v>
      </c>
      <c r="D1119" s="624">
        <v>1971</v>
      </c>
      <c r="E1119" s="624">
        <v>1971</v>
      </c>
      <c r="F1119" s="625" t="s">
        <v>351</v>
      </c>
      <c r="G1119" s="623">
        <v>4</v>
      </c>
      <c r="H1119" s="716">
        <v>2770.2</v>
      </c>
      <c r="I1119" s="716">
        <v>2528.1</v>
      </c>
      <c r="J1119" s="611">
        <v>1187</v>
      </c>
      <c r="K1119" s="628">
        <v>129</v>
      </c>
      <c r="L1119" s="11" t="s">
        <v>1026</v>
      </c>
      <c r="M1119" s="889">
        <v>201421</v>
      </c>
      <c r="N1119" s="611">
        <v>0</v>
      </c>
      <c r="O1119" s="630">
        <f>M1119-Q1119</f>
        <v>105145.36</v>
      </c>
      <c r="P1119" s="611">
        <v>0</v>
      </c>
      <c r="Q1119" s="630">
        <v>96275.64</v>
      </c>
      <c r="R1119" s="611">
        <v>0</v>
      </c>
      <c r="S1119" s="629">
        <v>72.709912641686529</v>
      </c>
      <c r="T1119" s="629">
        <v>72.709999999999994</v>
      </c>
      <c r="U1119" s="631">
        <v>44561</v>
      </c>
    </row>
    <row r="1120" spans="1:21" x14ac:dyDescent="0.2">
      <c r="A1120" s="442" t="s">
        <v>359</v>
      </c>
      <c r="B1120" s="190" t="s">
        <v>1067</v>
      </c>
      <c r="C1120" s="56" t="s">
        <v>40</v>
      </c>
      <c r="D1120" s="57">
        <v>1971</v>
      </c>
      <c r="E1120" s="57">
        <v>1971</v>
      </c>
      <c r="F1120" s="195" t="s">
        <v>351</v>
      </c>
      <c r="G1120" s="56">
        <v>4</v>
      </c>
      <c r="H1120" s="717">
        <v>2770.2</v>
      </c>
      <c r="I1120" s="717">
        <v>2528.1</v>
      </c>
      <c r="J1120" s="51">
        <v>1187</v>
      </c>
      <c r="K1120" s="354">
        <v>129</v>
      </c>
      <c r="L1120" s="2" t="s">
        <v>1030</v>
      </c>
      <c r="M1120" s="282">
        <v>1024697</v>
      </c>
      <c r="N1120" s="51">
        <v>0</v>
      </c>
      <c r="O1120" s="51">
        <f>M1120-Q1120</f>
        <v>534910.12</v>
      </c>
      <c r="P1120" s="51">
        <v>0</v>
      </c>
      <c r="Q1120" s="51">
        <v>489786.88</v>
      </c>
      <c r="R1120" s="51">
        <v>0</v>
      </c>
      <c r="S1120" s="616">
        <v>369.9</v>
      </c>
      <c r="T1120" s="616">
        <v>369.9</v>
      </c>
      <c r="U1120" s="192">
        <v>44561</v>
      </c>
    </row>
    <row r="1121" spans="1:21" ht="13.5" thickBot="1" x14ac:dyDescent="0.25">
      <c r="A1121" s="674"/>
      <c r="B1121" s="689" t="s">
        <v>31</v>
      </c>
      <c r="C1121" s="180" t="s">
        <v>18</v>
      </c>
      <c r="D1121" s="180" t="s">
        <v>18</v>
      </c>
      <c r="E1121" s="180" t="s">
        <v>18</v>
      </c>
      <c r="F1121" s="180" t="s">
        <v>18</v>
      </c>
      <c r="G1121" s="180" t="s">
        <v>18</v>
      </c>
      <c r="H1121" s="618">
        <v>2770.2</v>
      </c>
      <c r="I1121" s="618">
        <v>2528.1</v>
      </c>
      <c r="J1121" s="618">
        <v>1187</v>
      </c>
      <c r="K1121" s="675">
        <v>129</v>
      </c>
      <c r="L1121" s="634" t="s">
        <v>18</v>
      </c>
      <c r="M1121" s="690">
        <f>SUM(M1119:M1120)</f>
        <v>1226118</v>
      </c>
      <c r="N1121" s="690">
        <f t="shared" ref="N1121:Q1121" si="354">SUM(N1119:N1120)</f>
        <v>0</v>
      </c>
      <c r="O1121" s="690">
        <f t="shared" si="354"/>
        <v>640055.48</v>
      </c>
      <c r="P1121" s="690">
        <f t="shared" ref="P1121" si="355">SUM(P1119:P1120)</f>
        <v>0</v>
      </c>
      <c r="Q1121" s="690">
        <f t="shared" si="354"/>
        <v>586062.52</v>
      </c>
      <c r="R1121" s="690">
        <f t="shared" ref="R1121" si="356">SUM(R1119:R1120)</f>
        <v>0</v>
      </c>
      <c r="S1121" s="618" t="s">
        <v>18</v>
      </c>
      <c r="T1121" s="618" t="s">
        <v>18</v>
      </c>
      <c r="U1121" s="622" t="s">
        <v>18</v>
      </c>
    </row>
    <row r="1122" spans="1:21" ht="13.5" thickBot="1" x14ac:dyDescent="0.25">
      <c r="A1122" s="275" t="s">
        <v>360</v>
      </c>
      <c r="B1122" s="685" t="s">
        <v>352</v>
      </c>
      <c r="C1122" s="56" t="s">
        <v>40</v>
      </c>
      <c r="D1122" s="57">
        <v>1992</v>
      </c>
      <c r="E1122" s="57">
        <v>1992</v>
      </c>
      <c r="F1122" s="195" t="s">
        <v>63</v>
      </c>
      <c r="G1122" s="56">
        <v>5</v>
      </c>
      <c r="H1122" s="202">
        <v>5004.7</v>
      </c>
      <c r="I1122" s="202">
        <v>4839</v>
      </c>
      <c r="J1122" s="51">
        <v>1849</v>
      </c>
      <c r="K1122" s="354">
        <v>153</v>
      </c>
      <c r="L1122" s="2" t="s">
        <v>55</v>
      </c>
      <c r="M1122" s="282">
        <v>8042373</v>
      </c>
      <c r="N1122" s="51">
        <v>0</v>
      </c>
      <c r="O1122" s="51">
        <f>M1122-Q1122</f>
        <v>4198262.25</v>
      </c>
      <c r="P1122" s="51">
        <v>0</v>
      </c>
      <c r="Q1122" s="51">
        <v>3844110.75</v>
      </c>
      <c r="R1122" s="51">
        <v>0</v>
      </c>
      <c r="S1122" s="616">
        <v>4349.58</v>
      </c>
      <c r="T1122" s="616">
        <v>4349.58</v>
      </c>
      <c r="U1122" s="192">
        <v>44561</v>
      </c>
    </row>
    <row r="1123" spans="1:21" x14ac:dyDescent="0.2">
      <c r="A1123" s="275" t="s">
        <v>360</v>
      </c>
      <c r="B1123" s="685" t="s">
        <v>352</v>
      </c>
      <c r="C1123" s="56" t="s">
        <v>40</v>
      </c>
      <c r="D1123" s="57">
        <v>1992</v>
      </c>
      <c r="E1123" s="57">
        <v>1992</v>
      </c>
      <c r="F1123" s="195" t="s">
        <v>63</v>
      </c>
      <c r="G1123" s="56">
        <v>5</v>
      </c>
      <c r="H1123" s="202">
        <v>5004.7</v>
      </c>
      <c r="I1123" s="202">
        <v>4839</v>
      </c>
      <c r="J1123" s="51">
        <v>1849</v>
      </c>
      <c r="K1123" s="354">
        <v>153</v>
      </c>
      <c r="L1123" s="10" t="s">
        <v>1030</v>
      </c>
      <c r="M1123" s="891">
        <v>2495343</v>
      </c>
      <c r="N1123" s="151">
        <v>0</v>
      </c>
      <c r="O1123" s="51">
        <f>M1123-Q1123</f>
        <v>1302613.58</v>
      </c>
      <c r="P1123" s="151">
        <v>0</v>
      </c>
      <c r="Q1123" s="51">
        <v>1192729.42</v>
      </c>
      <c r="R1123" s="151">
        <v>0</v>
      </c>
      <c r="S1123" s="616">
        <v>498.6</v>
      </c>
      <c r="T1123" s="616">
        <v>498.6</v>
      </c>
      <c r="U1123" s="192">
        <v>44561</v>
      </c>
    </row>
    <row r="1124" spans="1:21" ht="13.5" thickBot="1" x14ac:dyDescent="0.25">
      <c r="A1124" s="436"/>
      <c r="B1124" s="636" t="s">
        <v>31</v>
      </c>
      <c r="C1124" s="480" t="s">
        <v>18</v>
      </c>
      <c r="D1124" s="480" t="s">
        <v>18</v>
      </c>
      <c r="E1124" s="480" t="s">
        <v>18</v>
      </c>
      <c r="F1124" s="480" t="s">
        <v>18</v>
      </c>
      <c r="G1124" s="480" t="s">
        <v>18</v>
      </c>
      <c r="H1124" s="484">
        <v>5004.7</v>
      </c>
      <c r="I1124" s="484">
        <v>4839</v>
      </c>
      <c r="J1124" s="484">
        <v>1849</v>
      </c>
      <c r="K1124" s="637">
        <v>153</v>
      </c>
      <c r="L1124" s="638" t="s">
        <v>18</v>
      </c>
      <c r="M1124" s="286">
        <f>SUM(M1122:M1123)</f>
        <v>10537716</v>
      </c>
      <c r="N1124" s="286">
        <f t="shared" ref="N1124:Q1124" si="357">SUM(N1122:N1123)</f>
        <v>0</v>
      </c>
      <c r="O1124" s="286">
        <f t="shared" si="357"/>
        <v>5500875.8300000001</v>
      </c>
      <c r="P1124" s="286">
        <f t="shared" ref="P1124" si="358">SUM(P1122:P1123)</f>
        <v>0</v>
      </c>
      <c r="Q1124" s="286">
        <f t="shared" si="357"/>
        <v>5036840.17</v>
      </c>
      <c r="R1124" s="286">
        <f t="shared" ref="R1124" si="359">SUM(R1122:R1123)</f>
        <v>0</v>
      </c>
      <c r="S1124" s="484" t="s">
        <v>18</v>
      </c>
      <c r="T1124" s="484" t="s">
        <v>18</v>
      </c>
      <c r="U1124" s="643" t="s">
        <v>18</v>
      </c>
    </row>
    <row r="1125" spans="1:21" ht="26.25" thickBot="1" x14ac:dyDescent="0.25">
      <c r="A1125" s="648" t="s">
        <v>361</v>
      </c>
      <c r="B1125" s="739" t="s">
        <v>1068</v>
      </c>
      <c r="C1125" s="623" t="s">
        <v>40</v>
      </c>
      <c r="D1125" s="623">
        <v>1989</v>
      </c>
      <c r="E1125" s="623">
        <v>1989</v>
      </c>
      <c r="F1125" s="625" t="s">
        <v>63</v>
      </c>
      <c r="G1125" s="623">
        <v>5</v>
      </c>
      <c r="H1125" s="718">
        <v>4769.3</v>
      </c>
      <c r="I1125" s="718">
        <v>4237.3</v>
      </c>
      <c r="J1125" s="611">
        <v>1081.3699999999999</v>
      </c>
      <c r="K1125" s="628">
        <v>237</v>
      </c>
      <c r="L1125" s="3" t="s">
        <v>1026</v>
      </c>
      <c r="M1125" s="889">
        <v>269275</v>
      </c>
      <c r="N1125" s="611">
        <v>0</v>
      </c>
      <c r="O1125" s="630">
        <f>M1125-Q1125</f>
        <v>140566.35999999999</v>
      </c>
      <c r="P1125" s="611">
        <v>0</v>
      </c>
      <c r="Q1125" s="630">
        <v>128708.64</v>
      </c>
      <c r="R1125" s="611">
        <v>0</v>
      </c>
      <c r="S1125" s="629">
        <v>56.46</v>
      </c>
      <c r="T1125" s="629">
        <v>56.46</v>
      </c>
      <c r="U1125" s="631">
        <v>44561</v>
      </c>
    </row>
    <row r="1126" spans="1:21" x14ac:dyDescent="0.2">
      <c r="A1126" s="648" t="s">
        <v>361</v>
      </c>
      <c r="B1126" s="739" t="s">
        <v>1068</v>
      </c>
      <c r="C1126" s="56" t="s">
        <v>40</v>
      </c>
      <c r="D1126" s="56">
        <v>1989</v>
      </c>
      <c r="E1126" s="56">
        <v>1989</v>
      </c>
      <c r="F1126" s="195" t="s">
        <v>63</v>
      </c>
      <c r="G1126" s="56">
        <v>5</v>
      </c>
      <c r="H1126" s="719">
        <v>4769.3</v>
      </c>
      <c r="I1126" s="719">
        <v>4237.3</v>
      </c>
      <c r="J1126" s="51">
        <v>1081.3699999999999</v>
      </c>
      <c r="K1126" s="354">
        <v>237</v>
      </c>
      <c r="L1126" s="10" t="s">
        <v>1030</v>
      </c>
      <c r="M1126" s="282">
        <v>2377973</v>
      </c>
      <c r="N1126" s="51">
        <v>0</v>
      </c>
      <c r="O1126" s="51">
        <f>M1126-Q1126</f>
        <v>1241344.3500000001</v>
      </c>
      <c r="P1126" s="51">
        <v>0</v>
      </c>
      <c r="Q1126" s="51">
        <v>1136628.6499999999</v>
      </c>
      <c r="R1126" s="51">
        <v>0</v>
      </c>
      <c r="S1126" s="616">
        <v>498.6</v>
      </c>
      <c r="T1126" s="616">
        <v>498.6</v>
      </c>
      <c r="U1126" s="192">
        <v>44561</v>
      </c>
    </row>
    <row r="1127" spans="1:21" ht="13.5" thickBot="1" x14ac:dyDescent="0.25">
      <c r="A1127" s="942"/>
      <c r="B1127" s="651" t="s">
        <v>31</v>
      </c>
      <c r="C1127" s="180" t="s">
        <v>18</v>
      </c>
      <c r="D1127" s="180" t="s">
        <v>18</v>
      </c>
      <c r="E1127" s="180" t="s">
        <v>18</v>
      </c>
      <c r="F1127" s="180" t="s">
        <v>18</v>
      </c>
      <c r="G1127" s="180" t="s">
        <v>18</v>
      </c>
      <c r="H1127" s="618">
        <v>4769.3</v>
      </c>
      <c r="I1127" s="618">
        <v>4237.3</v>
      </c>
      <c r="J1127" s="618">
        <v>1081.3699999999999</v>
      </c>
      <c r="K1127" s="619">
        <v>237</v>
      </c>
      <c r="L1127" s="634" t="s">
        <v>18</v>
      </c>
      <c r="M1127" s="690">
        <f>SUM(M1125:M1126)</f>
        <v>2647248</v>
      </c>
      <c r="N1127" s="690">
        <f t="shared" ref="N1127:Q1127" si="360">SUM(N1125:N1126)</f>
        <v>0</v>
      </c>
      <c r="O1127" s="690">
        <f t="shared" si="360"/>
        <v>1381910.71</v>
      </c>
      <c r="P1127" s="690">
        <f t="shared" ref="P1127" si="361">SUM(P1125:P1126)</f>
        <v>0</v>
      </c>
      <c r="Q1127" s="690">
        <f t="shared" si="360"/>
        <v>1265337.2899999998</v>
      </c>
      <c r="R1127" s="690">
        <f t="shared" ref="R1127" si="362">SUM(R1125:R1126)</f>
        <v>0</v>
      </c>
      <c r="S1127" s="618" t="s">
        <v>18</v>
      </c>
      <c r="T1127" s="618" t="s">
        <v>18</v>
      </c>
      <c r="U1127" s="622" t="s">
        <v>18</v>
      </c>
    </row>
    <row r="1128" spans="1:21" x14ac:dyDescent="0.2">
      <c r="A1128" s="648" t="s">
        <v>362</v>
      </c>
      <c r="B1128" s="683" t="s">
        <v>1041</v>
      </c>
      <c r="C1128" s="623" t="s">
        <v>40</v>
      </c>
      <c r="D1128" s="624">
        <v>1989</v>
      </c>
      <c r="E1128" s="624">
        <v>1989</v>
      </c>
      <c r="F1128" s="625" t="s">
        <v>63</v>
      </c>
      <c r="G1128" s="623">
        <v>5</v>
      </c>
      <c r="H1128" s="655">
        <v>1538.9</v>
      </c>
      <c r="I1128" s="655">
        <v>1311.7</v>
      </c>
      <c r="J1128" s="611">
        <v>385.6</v>
      </c>
      <c r="K1128" s="628">
        <v>63</v>
      </c>
      <c r="L1128" s="3" t="s">
        <v>1028</v>
      </c>
      <c r="M1128" s="889">
        <v>921632</v>
      </c>
      <c r="N1128" s="611">
        <v>0</v>
      </c>
      <c r="O1128" s="611">
        <f>M1128-Q1128</f>
        <v>481108.35</v>
      </c>
      <c r="P1128" s="611">
        <v>0</v>
      </c>
      <c r="Q1128" s="611">
        <v>440523.65</v>
      </c>
      <c r="R1128" s="611">
        <v>0</v>
      </c>
      <c r="S1128" s="612">
        <v>598.89</v>
      </c>
      <c r="T1128" s="612">
        <v>598.89</v>
      </c>
      <c r="U1128" s="653">
        <v>44561</v>
      </c>
    </row>
    <row r="1129" spans="1:21" x14ac:dyDescent="0.2">
      <c r="A1129" s="442" t="s">
        <v>362</v>
      </c>
      <c r="B1129" s="190" t="s">
        <v>1041</v>
      </c>
      <c r="C1129" s="56" t="s">
        <v>40</v>
      </c>
      <c r="D1129" s="57">
        <v>1989</v>
      </c>
      <c r="E1129" s="57">
        <v>1989</v>
      </c>
      <c r="F1129" s="195" t="s">
        <v>63</v>
      </c>
      <c r="G1129" s="56">
        <v>5</v>
      </c>
      <c r="H1129" s="287">
        <v>1538.9</v>
      </c>
      <c r="I1129" s="287">
        <v>1311.7</v>
      </c>
      <c r="J1129" s="51">
        <v>385.6</v>
      </c>
      <c r="K1129" s="354">
        <v>63</v>
      </c>
      <c r="L1129" s="10" t="s">
        <v>1029</v>
      </c>
      <c r="M1129" s="282">
        <v>523688</v>
      </c>
      <c r="N1129" s="51">
        <v>0</v>
      </c>
      <c r="O1129" s="51">
        <f>M1129-Q1129</f>
        <v>273374.48</v>
      </c>
      <c r="P1129" s="51">
        <v>0</v>
      </c>
      <c r="Q1129" s="51">
        <v>250313.52</v>
      </c>
      <c r="R1129" s="51">
        <v>0</v>
      </c>
      <c r="S1129" s="616">
        <v>340.3</v>
      </c>
      <c r="T1129" s="616">
        <v>340.3</v>
      </c>
      <c r="U1129" s="421">
        <v>44561</v>
      </c>
    </row>
    <row r="1130" spans="1:21" x14ac:dyDescent="0.2">
      <c r="A1130" s="442" t="s">
        <v>362</v>
      </c>
      <c r="B1130" s="190" t="s">
        <v>1041</v>
      </c>
      <c r="C1130" s="56" t="s">
        <v>40</v>
      </c>
      <c r="D1130" s="57">
        <v>1989</v>
      </c>
      <c r="E1130" s="57">
        <v>1989</v>
      </c>
      <c r="F1130" s="195" t="s">
        <v>63</v>
      </c>
      <c r="G1130" s="56">
        <v>5</v>
      </c>
      <c r="H1130" s="287">
        <v>1538.9</v>
      </c>
      <c r="I1130" s="287">
        <v>1311.7</v>
      </c>
      <c r="J1130" s="51">
        <v>385.6</v>
      </c>
      <c r="K1130" s="354">
        <v>63</v>
      </c>
      <c r="L1130" s="10" t="s">
        <v>56</v>
      </c>
      <c r="M1130" s="282">
        <v>558159</v>
      </c>
      <c r="N1130" s="51">
        <v>0</v>
      </c>
      <c r="O1130" s="51">
        <f>M1130-Q1130</f>
        <v>291368.96000000002</v>
      </c>
      <c r="P1130" s="51">
        <v>0</v>
      </c>
      <c r="Q1130" s="51">
        <v>266790.03999999998</v>
      </c>
      <c r="R1130" s="51">
        <v>0</v>
      </c>
      <c r="S1130" s="616">
        <v>362.7</v>
      </c>
      <c r="T1130" s="616">
        <v>362.7</v>
      </c>
      <c r="U1130" s="421">
        <v>44561</v>
      </c>
    </row>
    <row r="1131" spans="1:21" ht="13.5" thickBot="1" x14ac:dyDescent="0.25">
      <c r="A1131" s="657"/>
      <c r="B1131" s="701" t="s">
        <v>31</v>
      </c>
      <c r="C1131" s="180" t="s">
        <v>18</v>
      </c>
      <c r="D1131" s="180" t="s">
        <v>18</v>
      </c>
      <c r="E1131" s="180" t="s">
        <v>18</v>
      </c>
      <c r="F1131" s="180" t="s">
        <v>18</v>
      </c>
      <c r="G1131" s="180" t="s">
        <v>18</v>
      </c>
      <c r="H1131" s="618">
        <f>H1130</f>
        <v>1538.9</v>
      </c>
      <c r="I1131" s="618">
        <f>I1130</f>
        <v>1311.7</v>
      </c>
      <c r="J1131" s="618">
        <f>J1130</f>
        <v>385.6</v>
      </c>
      <c r="K1131" s="619">
        <f>K1130</f>
        <v>63</v>
      </c>
      <c r="L1131" s="634" t="s">
        <v>18</v>
      </c>
      <c r="M1131" s="690">
        <f>SUM(M1128:M1130)</f>
        <v>2003479</v>
      </c>
      <c r="N1131" s="690">
        <f t="shared" ref="N1131:Q1131" si="363">SUM(N1128:N1130)</f>
        <v>0</v>
      </c>
      <c r="O1131" s="690">
        <f t="shared" si="363"/>
        <v>1045851.79</v>
      </c>
      <c r="P1131" s="690">
        <f t="shared" ref="P1131" si="364">SUM(P1128:P1130)</f>
        <v>0</v>
      </c>
      <c r="Q1131" s="690">
        <f t="shared" si="363"/>
        <v>957627.21</v>
      </c>
      <c r="R1131" s="690">
        <f t="shared" ref="R1131" si="365">SUM(R1128:R1130)</f>
        <v>0</v>
      </c>
      <c r="S1131" s="618" t="s">
        <v>18</v>
      </c>
      <c r="T1131" s="618" t="s">
        <v>18</v>
      </c>
      <c r="U1131" s="647" t="s">
        <v>18</v>
      </c>
    </row>
    <row r="1132" spans="1:21" x14ac:dyDescent="0.2">
      <c r="A1132" s="436" t="s">
        <v>363</v>
      </c>
      <c r="B1132" s="283" t="s">
        <v>70</v>
      </c>
      <c r="C1132" s="160" t="s">
        <v>40</v>
      </c>
      <c r="D1132" s="160">
        <v>1990</v>
      </c>
      <c r="E1132" s="160">
        <v>1990</v>
      </c>
      <c r="F1132" s="187" t="s">
        <v>54</v>
      </c>
      <c r="G1132" s="160">
        <v>4</v>
      </c>
      <c r="H1132" s="199">
        <v>3627.4</v>
      </c>
      <c r="I1132" s="199">
        <v>3265</v>
      </c>
      <c r="J1132" s="658">
        <v>1252</v>
      </c>
      <c r="K1132" s="351">
        <v>92</v>
      </c>
      <c r="L1132" s="885" t="s">
        <v>1061</v>
      </c>
      <c r="M1132" s="285">
        <v>1815187</v>
      </c>
      <c r="N1132" s="113">
        <v>0</v>
      </c>
      <c r="O1132" s="113">
        <f>M1132-Q1132</f>
        <v>947560.01</v>
      </c>
      <c r="P1132" s="113">
        <v>0</v>
      </c>
      <c r="Q1132" s="113">
        <v>867626.99</v>
      </c>
      <c r="R1132" s="113">
        <v>0</v>
      </c>
      <c r="S1132" s="645">
        <v>500.41</v>
      </c>
      <c r="T1132" s="645">
        <v>500.41</v>
      </c>
      <c r="U1132" s="860">
        <v>44561</v>
      </c>
    </row>
    <row r="1133" spans="1:21" ht="13.5" thickBot="1" x14ac:dyDescent="0.25">
      <c r="A1133" s="436"/>
      <c r="B1133" s="636" t="s">
        <v>31</v>
      </c>
      <c r="C1133" s="480" t="s">
        <v>18</v>
      </c>
      <c r="D1133" s="480" t="s">
        <v>18</v>
      </c>
      <c r="E1133" s="480" t="s">
        <v>18</v>
      </c>
      <c r="F1133" s="480" t="s">
        <v>18</v>
      </c>
      <c r="G1133" s="480" t="s">
        <v>18</v>
      </c>
      <c r="H1133" s="484">
        <f>H1132</f>
        <v>3627.4</v>
      </c>
      <c r="I1133" s="484">
        <f t="shared" ref="I1133:J1133" si="366">I1132</f>
        <v>3265</v>
      </c>
      <c r="J1133" s="484">
        <f t="shared" si="366"/>
        <v>1252</v>
      </c>
      <c r="K1133" s="637">
        <v>92</v>
      </c>
      <c r="L1133" s="638" t="s">
        <v>18</v>
      </c>
      <c r="M1133" s="690">
        <f>SUM(M1132:M1132)</f>
        <v>1815187</v>
      </c>
      <c r="N1133" s="690">
        <f t="shared" ref="N1133:Q1133" si="367">SUM(N1132:N1132)</f>
        <v>0</v>
      </c>
      <c r="O1133" s="690">
        <f t="shared" si="367"/>
        <v>947560.01</v>
      </c>
      <c r="P1133" s="690">
        <f t="shared" ref="P1133" si="368">SUM(P1132:P1132)</f>
        <v>0</v>
      </c>
      <c r="Q1133" s="690">
        <f t="shared" si="367"/>
        <v>867626.99</v>
      </c>
      <c r="R1133" s="690">
        <f t="shared" ref="R1133" si="369">SUM(R1132:R1132)</f>
        <v>0</v>
      </c>
      <c r="S1133" s="662" t="s">
        <v>18</v>
      </c>
      <c r="T1133" s="662" t="s">
        <v>18</v>
      </c>
      <c r="U1133" s="861" t="s">
        <v>18</v>
      </c>
    </row>
    <row r="1134" spans="1:21" x14ac:dyDescent="0.2">
      <c r="A1134" s="442" t="s">
        <v>469</v>
      </c>
      <c r="B1134" s="683" t="s">
        <v>74</v>
      </c>
      <c r="C1134" s="623" t="s">
        <v>40</v>
      </c>
      <c r="D1134" s="624">
        <v>1967</v>
      </c>
      <c r="E1134" s="624">
        <v>1967</v>
      </c>
      <c r="F1134" s="625" t="s">
        <v>68</v>
      </c>
      <c r="G1134" s="623">
        <v>4</v>
      </c>
      <c r="H1134" s="642">
        <v>2635.2</v>
      </c>
      <c r="I1134" s="642">
        <v>1950.2</v>
      </c>
      <c r="J1134" s="652">
        <v>824.6</v>
      </c>
      <c r="K1134" s="628">
        <v>55</v>
      </c>
      <c r="L1134" s="3" t="s">
        <v>1027</v>
      </c>
      <c r="M1134" s="889">
        <v>3675603</v>
      </c>
      <c r="N1134" s="611">
        <v>0</v>
      </c>
      <c r="O1134" s="611">
        <f>M1134-Q1134</f>
        <v>1918730.37</v>
      </c>
      <c r="P1134" s="611">
        <v>0</v>
      </c>
      <c r="Q1134" s="611">
        <v>1756872.63</v>
      </c>
      <c r="R1134" s="611">
        <v>0</v>
      </c>
      <c r="S1134" s="612">
        <v>1394.81</v>
      </c>
      <c r="T1134" s="612">
        <v>1394.81</v>
      </c>
      <c r="U1134" s="653">
        <v>44561</v>
      </c>
    </row>
    <row r="1135" spans="1:21" x14ac:dyDescent="0.2">
      <c r="A1135" s="442" t="s">
        <v>469</v>
      </c>
      <c r="B1135" s="190" t="s">
        <v>74</v>
      </c>
      <c r="C1135" s="56" t="s">
        <v>40</v>
      </c>
      <c r="D1135" s="57">
        <v>1967</v>
      </c>
      <c r="E1135" s="57">
        <v>1967</v>
      </c>
      <c r="F1135" s="195" t="s">
        <v>68</v>
      </c>
      <c r="G1135" s="56">
        <v>4</v>
      </c>
      <c r="H1135" s="202">
        <v>2635.2</v>
      </c>
      <c r="I1135" s="202">
        <v>1950.2</v>
      </c>
      <c r="J1135" s="654">
        <v>824.6</v>
      </c>
      <c r="K1135" s="354">
        <v>55</v>
      </c>
      <c r="L1135" s="10" t="s">
        <v>1029</v>
      </c>
      <c r="M1135" s="890">
        <v>989676</v>
      </c>
      <c r="N1135" s="111">
        <v>0</v>
      </c>
      <c r="O1135" s="111">
        <f>M1135-Q1135</f>
        <v>516628.54</v>
      </c>
      <c r="P1135" s="111">
        <v>0</v>
      </c>
      <c r="Q1135" s="111">
        <v>473047.46</v>
      </c>
      <c r="R1135" s="111">
        <v>0</v>
      </c>
      <c r="S1135" s="632">
        <v>375.56</v>
      </c>
      <c r="T1135" s="632">
        <v>375.56</v>
      </c>
      <c r="U1135" s="421">
        <v>44561</v>
      </c>
    </row>
    <row r="1136" spans="1:21" x14ac:dyDescent="0.2">
      <c r="A1136" s="442" t="s">
        <v>469</v>
      </c>
      <c r="B1136" s="190" t="s">
        <v>74</v>
      </c>
      <c r="C1136" s="56" t="s">
        <v>40</v>
      </c>
      <c r="D1136" s="57">
        <v>1967</v>
      </c>
      <c r="E1136" s="57">
        <v>1967</v>
      </c>
      <c r="F1136" s="195" t="s">
        <v>68</v>
      </c>
      <c r="G1136" s="56">
        <v>4</v>
      </c>
      <c r="H1136" s="202">
        <v>2635.2</v>
      </c>
      <c r="I1136" s="202">
        <v>1950.2</v>
      </c>
      <c r="J1136" s="654">
        <v>824.6</v>
      </c>
      <c r="K1136" s="354">
        <v>55</v>
      </c>
      <c r="L1136" s="10" t="s">
        <v>56</v>
      </c>
      <c r="M1136" s="890">
        <v>1149949</v>
      </c>
      <c r="N1136" s="111">
        <v>0</v>
      </c>
      <c r="O1136" s="111">
        <f t="shared" ref="O1136:O1137" si="370">M1136-Q1136</f>
        <v>600293.9</v>
      </c>
      <c r="P1136" s="111">
        <v>0</v>
      </c>
      <c r="Q1136" s="111">
        <v>549655.1</v>
      </c>
      <c r="R1136" s="111">
        <v>0</v>
      </c>
      <c r="S1136" s="632">
        <v>436.38</v>
      </c>
      <c r="T1136" s="632">
        <v>436.38</v>
      </c>
      <c r="U1136" s="421">
        <v>44561</v>
      </c>
    </row>
    <row r="1137" spans="1:21" x14ac:dyDescent="0.2">
      <c r="A1137" s="442" t="s">
        <v>469</v>
      </c>
      <c r="B1137" s="190" t="s">
        <v>74</v>
      </c>
      <c r="C1137" s="56" t="s">
        <v>40</v>
      </c>
      <c r="D1137" s="57">
        <v>1967</v>
      </c>
      <c r="E1137" s="57">
        <v>1967</v>
      </c>
      <c r="F1137" s="195" t="s">
        <v>68</v>
      </c>
      <c r="G1137" s="56">
        <v>4</v>
      </c>
      <c r="H1137" s="202">
        <v>2635.2</v>
      </c>
      <c r="I1137" s="202">
        <v>1950.2</v>
      </c>
      <c r="J1137" s="654">
        <v>824.6</v>
      </c>
      <c r="K1137" s="354">
        <v>55</v>
      </c>
      <c r="L1137" s="10" t="s">
        <v>1030</v>
      </c>
      <c r="M1137" s="282">
        <v>1421190</v>
      </c>
      <c r="N1137" s="51">
        <v>0</v>
      </c>
      <c r="O1137" s="111">
        <f t="shared" si="370"/>
        <v>741886.55</v>
      </c>
      <c r="P1137" s="51">
        <v>0</v>
      </c>
      <c r="Q1137" s="51">
        <v>679303.45</v>
      </c>
      <c r="R1137" s="51">
        <v>0</v>
      </c>
      <c r="S1137" s="616">
        <v>539.30999999999995</v>
      </c>
      <c r="T1137" s="616">
        <v>539.30999999999995</v>
      </c>
      <c r="U1137" s="421">
        <v>44561</v>
      </c>
    </row>
    <row r="1138" spans="1:21" ht="13.5" thickBot="1" x14ac:dyDescent="0.25">
      <c r="A1138" s="674"/>
      <c r="B1138" s="689" t="s">
        <v>31</v>
      </c>
      <c r="C1138" s="180" t="s">
        <v>18</v>
      </c>
      <c r="D1138" s="180" t="s">
        <v>18</v>
      </c>
      <c r="E1138" s="180" t="s">
        <v>18</v>
      </c>
      <c r="F1138" s="180" t="s">
        <v>18</v>
      </c>
      <c r="G1138" s="180" t="s">
        <v>18</v>
      </c>
      <c r="H1138" s="618">
        <v>2635.2</v>
      </c>
      <c r="I1138" s="618">
        <v>1950.2</v>
      </c>
      <c r="J1138" s="661">
        <v>824.6</v>
      </c>
      <c r="K1138" s="619">
        <v>55</v>
      </c>
      <c r="L1138" s="634" t="s">
        <v>18</v>
      </c>
      <c r="M1138" s="690">
        <f>SUM(M1134:M1137)</f>
        <v>7236418</v>
      </c>
      <c r="N1138" s="690">
        <f t="shared" ref="N1138:Q1138" si="371">SUM(N1134:N1137)</f>
        <v>0</v>
      </c>
      <c r="O1138" s="690">
        <f t="shared" si="371"/>
        <v>3777539.3600000003</v>
      </c>
      <c r="P1138" s="690">
        <f t="shared" ref="P1138" si="372">SUM(P1134:P1137)</f>
        <v>0</v>
      </c>
      <c r="Q1138" s="690">
        <f t="shared" si="371"/>
        <v>3458878.6399999997</v>
      </c>
      <c r="R1138" s="690">
        <f t="shared" ref="R1138" si="373">SUM(R1134:R1137)</f>
        <v>0</v>
      </c>
      <c r="S1138" s="618" t="s">
        <v>18</v>
      </c>
      <c r="T1138" s="618" t="s">
        <v>1069</v>
      </c>
      <c r="U1138" s="647" t="s">
        <v>18</v>
      </c>
    </row>
    <row r="1139" spans="1:21" x14ac:dyDescent="0.2">
      <c r="A1139" s="275" t="s">
        <v>470</v>
      </c>
      <c r="B1139" s="685" t="s">
        <v>1046</v>
      </c>
      <c r="C1139" s="623" t="s">
        <v>40</v>
      </c>
      <c r="D1139" s="623">
        <v>1975</v>
      </c>
      <c r="E1139" s="623">
        <v>1975</v>
      </c>
      <c r="F1139" s="625" t="s">
        <v>1047</v>
      </c>
      <c r="G1139" s="623">
        <v>2</v>
      </c>
      <c r="H1139" s="672">
        <v>729.1</v>
      </c>
      <c r="I1139" s="672">
        <v>659.6</v>
      </c>
      <c r="J1139" s="611">
        <v>792</v>
      </c>
      <c r="K1139" s="628">
        <v>22</v>
      </c>
      <c r="L1139" s="3" t="s">
        <v>1027</v>
      </c>
      <c r="M1139" s="889">
        <v>1551274</v>
      </c>
      <c r="N1139" s="611">
        <v>0</v>
      </c>
      <c r="O1139" s="611">
        <f>M1139-Q1139</f>
        <v>809792.72</v>
      </c>
      <c r="P1139" s="611">
        <v>0</v>
      </c>
      <c r="Q1139" s="611">
        <v>741481.28</v>
      </c>
      <c r="R1139" s="611">
        <v>0</v>
      </c>
      <c r="S1139" s="612">
        <v>3683.28</v>
      </c>
      <c r="T1139" s="612">
        <v>3683.28</v>
      </c>
      <c r="U1139" s="653">
        <v>44561</v>
      </c>
    </row>
    <row r="1140" spans="1:21" x14ac:dyDescent="0.2">
      <c r="A1140" s="442" t="s">
        <v>470</v>
      </c>
      <c r="B1140" s="205" t="s">
        <v>1046</v>
      </c>
      <c r="C1140" s="56" t="s">
        <v>40</v>
      </c>
      <c r="D1140" s="56">
        <v>1975</v>
      </c>
      <c r="E1140" s="56">
        <v>1975</v>
      </c>
      <c r="F1140" s="195" t="s">
        <v>1047</v>
      </c>
      <c r="G1140" s="56">
        <v>2</v>
      </c>
      <c r="H1140" s="304">
        <v>729.1</v>
      </c>
      <c r="I1140" s="304">
        <v>659.6</v>
      </c>
      <c r="J1140" s="51">
        <v>792</v>
      </c>
      <c r="K1140" s="354">
        <v>22</v>
      </c>
      <c r="L1140" s="10" t="s">
        <v>1028</v>
      </c>
      <c r="M1140" s="282">
        <v>262020</v>
      </c>
      <c r="N1140" s="51">
        <v>0</v>
      </c>
      <c r="O1140" s="51">
        <f>M1140-Q1140</f>
        <v>136779.12</v>
      </c>
      <c r="P1140" s="51">
        <v>0</v>
      </c>
      <c r="Q1140" s="51">
        <v>125240.88</v>
      </c>
      <c r="R1140" s="51">
        <v>0</v>
      </c>
      <c r="S1140" s="616">
        <v>1982.06</v>
      </c>
      <c r="T1140" s="616">
        <v>1982.06</v>
      </c>
      <c r="U1140" s="421">
        <v>44561</v>
      </c>
    </row>
    <row r="1141" spans="1:21" x14ac:dyDescent="0.2">
      <c r="A1141" s="442" t="s">
        <v>470</v>
      </c>
      <c r="B1141" s="205" t="s">
        <v>1046</v>
      </c>
      <c r="C1141" s="56" t="s">
        <v>40</v>
      </c>
      <c r="D1141" s="56">
        <v>1975</v>
      </c>
      <c r="E1141" s="56">
        <v>1975</v>
      </c>
      <c r="F1141" s="195" t="s">
        <v>1047</v>
      </c>
      <c r="G1141" s="56">
        <v>2</v>
      </c>
      <c r="H1141" s="304">
        <v>729.1</v>
      </c>
      <c r="I1141" s="304">
        <v>659.6</v>
      </c>
      <c r="J1141" s="51">
        <v>792</v>
      </c>
      <c r="K1141" s="354">
        <v>22</v>
      </c>
      <c r="L1141" s="10" t="s">
        <v>1029</v>
      </c>
      <c r="M1141" s="282">
        <v>252360</v>
      </c>
      <c r="N1141" s="51">
        <v>0</v>
      </c>
      <c r="O1141" s="51">
        <f t="shared" ref="O1141:O1144" si="374">M1141-Q1141</f>
        <v>131736.41999999998</v>
      </c>
      <c r="P1141" s="51">
        <v>0</v>
      </c>
      <c r="Q1141" s="51">
        <v>120623.58</v>
      </c>
      <c r="R1141" s="51">
        <v>0</v>
      </c>
      <c r="S1141" s="616">
        <v>406.23</v>
      </c>
      <c r="T1141" s="616">
        <v>406.23</v>
      </c>
      <c r="U1141" s="421">
        <v>44561</v>
      </c>
    </row>
    <row r="1142" spans="1:21" x14ac:dyDescent="0.2">
      <c r="A1142" s="442" t="s">
        <v>470</v>
      </c>
      <c r="B1142" s="205" t="s">
        <v>1046</v>
      </c>
      <c r="C1142" s="56" t="s">
        <v>40</v>
      </c>
      <c r="D1142" s="56">
        <v>1975</v>
      </c>
      <c r="E1142" s="56">
        <v>1975</v>
      </c>
      <c r="F1142" s="195" t="s">
        <v>1047</v>
      </c>
      <c r="G1142" s="56">
        <v>2</v>
      </c>
      <c r="H1142" s="304">
        <v>729.1</v>
      </c>
      <c r="I1142" s="304">
        <v>659.6</v>
      </c>
      <c r="J1142" s="51">
        <v>792</v>
      </c>
      <c r="K1142" s="354">
        <v>22</v>
      </c>
      <c r="L1142" s="10" t="s">
        <v>56</v>
      </c>
      <c r="M1142" s="282">
        <v>406298</v>
      </c>
      <c r="N1142" s="51">
        <v>0</v>
      </c>
      <c r="O1142" s="51">
        <f t="shared" si="374"/>
        <v>212094.81</v>
      </c>
      <c r="P1142" s="51">
        <v>0</v>
      </c>
      <c r="Q1142" s="51">
        <v>194203.19</v>
      </c>
      <c r="R1142" s="51">
        <v>0</v>
      </c>
      <c r="S1142" s="616">
        <v>557.26</v>
      </c>
      <c r="T1142" s="616">
        <v>557.26</v>
      </c>
      <c r="U1142" s="421">
        <v>44561</v>
      </c>
    </row>
    <row r="1143" spans="1:21" x14ac:dyDescent="0.2">
      <c r="A1143" s="442" t="s">
        <v>470</v>
      </c>
      <c r="B1143" s="205" t="s">
        <v>1046</v>
      </c>
      <c r="C1143" s="56" t="s">
        <v>40</v>
      </c>
      <c r="D1143" s="56">
        <v>1975</v>
      </c>
      <c r="E1143" s="56">
        <v>1975</v>
      </c>
      <c r="F1143" s="195" t="s">
        <v>1047</v>
      </c>
      <c r="G1143" s="56">
        <v>2</v>
      </c>
      <c r="H1143" s="304">
        <v>729.1</v>
      </c>
      <c r="I1143" s="304">
        <v>659.6</v>
      </c>
      <c r="J1143" s="51">
        <v>792</v>
      </c>
      <c r="K1143" s="354">
        <v>22</v>
      </c>
      <c r="L1143" s="10" t="s">
        <v>1030</v>
      </c>
      <c r="M1143" s="282">
        <v>562369</v>
      </c>
      <c r="N1143" s="51">
        <v>0</v>
      </c>
      <c r="O1143" s="51">
        <f t="shared" si="374"/>
        <v>293566.65999999997</v>
      </c>
      <c r="P1143" s="51">
        <v>0</v>
      </c>
      <c r="Q1143" s="111">
        <v>268802.34000000003</v>
      </c>
      <c r="R1143" s="51">
        <v>0</v>
      </c>
      <c r="S1143" s="632">
        <v>771.32</v>
      </c>
      <c r="T1143" s="632">
        <v>771.32</v>
      </c>
      <c r="U1143" s="421">
        <v>44561</v>
      </c>
    </row>
    <row r="1144" spans="1:21" x14ac:dyDescent="0.2">
      <c r="A1144" s="442" t="s">
        <v>470</v>
      </c>
      <c r="B1144" s="205" t="s">
        <v>1046</v>
      </c>
      <c r="C1144" s="56" t="s">
        <v>40</v>
      </c>
      <c r="D1144" s="56">
        <v>1975</v>
      </c>
      <c r="E1144" s="56">
        <v>1975</v>
      </c>
      <c r="F1144" s="195" t="s">
        <v>1047</v>
      </c>
      <c r="G1144" s="56">
        <v>2</v>
      </c>
      <c r="H1144" s="304">
        <v>729.1</v>
      </c>
      <c r="I1144" s="304">
        <v>659.6</v>
      </c>
      <c r="J1144" s="51">
        <v>792</v>
      </c>
      <c r="K1144" s="354">
        <v>22</v>
      </c>
      <c r="L1144" s="10" t="s">
        <v>1070</v>
      </c>
      <c r="M1144" s="891">
        <v>3890441</v>
      </c>
      <c r="N1144" s="151">
        <v>0</v>
      </c>
      <c r="O1144" s="51">
        <f t="shared" si="374"/>
        <v>2030879.64</v>
      </c>
      <c r="P1144" s="151">
        <v>0</v>
      </c>
      <c r="Q1144" s="113">
        <v>1859561.36</v>
      </c>
      <c r="R1144" s="151">
        <v>0</v>
      </c>
      <c r="S1144" s="645">
        <v>5335.95</v>
      </c>
      <c r="T1144" s="645">
        <v>5335.95</v>
      </c>
      <c r="U1144" s="421">
        <v>44561</v>
      </c>
    </row>
    <row r="1145" spans="1:21" ht="13.5" thickBot="1" x14ac:dyDescent="0.25">
      <c r="A1145" s="674"/>
      <c r="B1145" s="701" t="s">
        <v>31</v>
      </c>
      <c r="C1145" s="180" t="s">
        <v>18</v>
      </c>
      <c r="D1145" s="180" t="s">
        <v>18</v>
      </c>
      <c r="E1145" s="180" t="s">
        <v>18</v>
      </c>
      <c r="F1145" s="180" t="s">
        <v>18</v>
      </c>
      <c r="G1145" s="180" t="s">
        <v>18</v>
      </c>
      <c r="H1145" s="618">
        <f>H1143</f>
        <v>729.1</v>
      </c>
      <c r="I1145" s="618">
        <f>I1143</f>
        <v>659.6</v>
      </c>
      <c r="J1145" s="618">
        <f>J1143</f>
        <v>792</v>
      </c>
      <c r="K1145" s="619">
        <f>K1143</f>
        <v>22</v>
      </c>
      <c r="L1145" s="634" t="s">
        <v>18</v>
      </c>
      <c r="M1145" s="690">
        <f>SUM(M1139:M1144)</f>
        <v>6924762</v>
      </c>
      <c r="N1145" s="690">
        <f t="shared" ref="N1145:Q1145" si="375">SUM(N1139:N1144)</f>
        <v>0</v>
      </c>
      <c r="O1145" s="690">
        <f t="shared" si="375"/>
        <v>3614849.37</v>
      </c>
      <c r="P1145" s="690">
        <f t="shared" ref="P1145" si="376">SUM(P1139:P1144)</f>
        <v>0</v>
      </c>
      <c r="Q1145" s="690">
        <f t="shared" si="375"/>
        <v>3309912.63</v>
      </c>
      <c r="R1145" s="690">
        <f t="shared" ref="R1145" si="377">SUM(R1139:R1144)</f>
        <v>0</v>
      </c>
      <c r="S1145" s="618" t="s">
        <v>18</v>
      </c>
      <c r="T1145" s="618" t="s">
        <v>18</v>
      </c>
      <c r="U1145" s="647" t="s">
        <v>18</v>
      </c>
    </row>
    <row r="1146" spans="1:21" x14ac:dyDescent="0.2">
      <c r="A1146" s="275" t="s">
        <v>471</v>
      </c>
      <c r="B1146" s="685" t="s">
        <v>1048</v>
      </c>
      <c r="C1146" s="56" t="s">
        <v>40</v>
      </c>
      <c r="D1146" s="56">
        <v>1940</v>
      </c>
      <c r="E1146" s="56">
        <v>1940</v>
      </c>
      <c r="F1146" s="195" t="s">
        <v>1047</v>
      </c>
      <c r="G1146" s="56">
        <v>2</v>
      </c>
      <c r="H1146" s="304">
        <v>725.2</v>
      </c>
      <c r="I1146" s="304">
        <v>655.7</v>
      </c>
      <c r="J1146" s="51">
        <v>536.5</v>
      </c>
      <c r="K1146" s="354">
        <v>28</v>
      </c>
      <c r="L1146" s="10" t="s">
        <v>1027</v>
      </c>
      <c r="M1146" s="282">
        <v>1603717</v>
      </c>
      <c r="N1146" s="51">
        <v>0</v>
      </c>
      <c r="O1146" s="51">
        <f>M1146-Q1146</f>
        <v>837168.9</v>
      </c>
      <c r="P1146" s="51">
        <v>0</v>
      </c>
      <c r="Q1146" s="51">
        <v>766548.1</v>
      </c>
      <c r="R1146" s="51">
        <v>0</v>
      </c>
      <c r="S1146" s="616">
        <v>3683.28</v>
      </c>
      <c r="T1146" s="616">
        <v>3683.28</v>
      </c>
      <c r="U1146" s="653">
        <v>44561</v>
      </c>
    </row>
    <row r="1147" spans="1:21" x14ac:dyDescent="0.2">
      <c r="A1147" s="442" t="s">
        <v>471</v>
      </c>
      <c r="B1147" s="205" t="s">
        <v>1048</v>
      </c>
      <c r="C1147" s="56" t="s">
        <v>40</v>
      </c>
      <c r="D1147" s="56">
        <v>1940</v>
      </c>
      <c r="E1147" s="56">
        <v>1940</v>
      </c>
      <c r="F1147" s="195" t="s">
        <v>1047</v>
      </c>
      <c r="G1147" s="56">
        <v>2</v>
      </c>
      <c r="H1147" s="304">
        <v>725.2</v>
      </c>
      <c r="I1147" s="304">
        <v>655.7</v>
      </c>
      <c r="J1147" s="51">
        <v>536.5</v>
      </c>
      <c r="K1147" s="354">
        <v>28</v>
      </c>
      <c r="L1147" s="10" t="s">
        <v>1029</v>
      </c>
      <c r="M1147" s="282">
        <v>294598</v>
      </c>
      <c r="N1147" s="51">
        <v>0</v>
      </c>
      <c r="O1147" s="51">
        <f>M1147-Q1147</f>
        <v>153785.41</v>
      </c>
      <c r="P1147" s="51">
        <v>0</v>
      </c>
      <c r="Q1147" s="51">
        <v>140812.59</v>
      </c>
      <c r="R1147" s="51">
        <v>0</v>
      </c>
      <c r="S1147" s="616">
        <v>406.23</v>
      </c>
      <c r="T1147" s="616">
        <v>406.23</v>
      </c>
      <c r="U1147" s="421">
        <v>44561</v>
      </c>
    </row>
    <row r="1148" spans="1:21" x14ac:dyDescent="0.2">
      <c r="A1148" s="442" t="s">
        <v>471</v>
      </c>
      <c r="B1148" s="205" t="s">
        <v>1048</v>
      </c>
      <c r="C1148" s="56" t="s">
        <v>40</v>
      </c>
      <c r="D1148" s="56">
        <v>1940</v>
      </c>
      <c r="E1148" s="56">
        <v>1940</v>
      </c>
      <c r="F1148" s="195" t="s">
        <v>1047</v>
      </c>
      <c r="G1148" s="56">
        <v>2</v>
      </c>
      <c r="H1148" s="304">
        <v>725.2</v>
      </c>
      <c r="I1148" s="304">
        <v>655.7</v>
      </c>
      <c r="J1148" s="51">
        <v>536.5</v>
      </c>
      <c r="K1148" s="354">
        <v>28</v>
      </c>
      <c r="L1148" s="10" t="s">
        <v>56</v>
      </c>
      <c r="M1148" s="282">
        <v>404125</v>
      </c>
      <c r="N1148" s="51">
        <v>0</v>
      </c>
      <c r="O1148" s="51">
        <f t="shared" ref="O1148:O1150" si="378">M1148-Q1148</f>
        <v>210960.46</v>
      </c>
      <c r="P1148" s="51">
        <v>0</v>
      </c>
      <c r="Q1148" s="51">
        <v>193164.54</v>
      </c>
      <c r="R1148" s="51">
        <v>0</v>
      </c>
      <c r="S1148" s="616">
        <v>557.26</v>
      </c>
      <c r="T1148" s="616">
        <v>557.26</v>
      </c>
      <c r="U1148" s="421">
        <v>44561</v>
      </c>
    </row>
    <row r="1149" spans="1:21" x14ac:dyDescent="0.2">
      <c r="A1149" s="442" t="s">
        <v>471</v>
      </c>
      <c r="B1149" s="205" t="s">
        <v>1048</v>
      </c>
      <c r="C1149" s="56" t="s">
        <v>40</v>
      </c>
      <c r="D1149" s="56">
        <v>1940</v>
      </c>
      <c r="E1149" s="56">
        <v>1940</v>
      </c>
      <c r="F1149" s="195" t="s">
        <v>1047</v>
      </c>
      <c r="G1149" s="56">
        <v>2</v>
      </c>
      <c r="H1149" s="304">
        <v>725.2</v>
      </c>
      <c r="I1149" s="304">
        <v>655.7</v>
      </c>
      <c r="J1149" s="51">
        <v>536.5</v>
      </c>
      <c r="K1149" s="354">
        <v>28</v>
      </c>
      <c r="L1149" s="10" t="s">
        <v>1030</v>
      </c>
      <c r="M1149" s="282">
        <v>559361</v>
      </c>
      <c r="N1149" s="51">
        <v>0</v>
      </c>
      <c r="O1149" s="51">
        <f t="shared" si="378"/>
        <v>291996.43</v>
      </c>
      <c r="P1149" s="51">
        <v>0</v>
      </c>
      <c r="Q1149" s="111">
        <v>267364.57</v>
      </c>
      <c r="R1149" s="51">
        <v>0</v>
      </c>
      <c r="S1149" s="632">
        <v>771.32</v>
      </c>
      <c r="T1149" s="632">
        <v>771.32</v>
      </c>
      <c r="U1149" s="421">
        <v>44561</v>
      </c>
    </row>
    <row r="1150" spans="1:21" x14ac:dyDescent="0.2">
      <c r="A1150" s="442" t="s">
        <v>471</v>
      </c>
      <c r="B1150" s="205" t="s">
        <v>1048</v>
      </c>
      <c r="C1150" s="56" t="s">
        <v>40</v>
      </c>
      <c r="D1150" s="56">
        <v>1940</v>
      </c>
      <c r="E1150" s="56">
        <v>1940</v>
      </c>
      <c r="F1150" s="195" t="s">
        <v>1047</v>
      </c>
      <c r="G1150" s="56">
        <v>2</v>
      </c>
      <c r="H1150" s="304">
        <v>725.2</v>
      </c>
      <c r="I1150" s="304">
        <v>655.7</v>
      </c>
      <c r="J1150" s="51">
        <v>536.5</v>
      </c>
      <c r="K1150" s="354">
        <v>28</v>
      </c>
      <c r="L1150" s="10" t="s">
        <v>1070</v>
      </c>
      <c r="M1150" s="891">
        <v>3869631</v>
      </c>
      <c r="N1150" s="151">
        <v>0</v>
      </c>
      <c r="O1150" s="51">
        <f t="shared" si="378"/>
        <v>2020016.45</v>
      </c>
      <c r="P1150" s="151">
        <v>0</v>
      </c>
      <c r="Q1150" s="113">
        <v>1849614.55</v>
      </c>
      <c r="R1150" s="151">
        <v>0</v>
      </c>
      <c r="S1150" s="645">
        <v>5335.95</v>
      </c>
      <c r="T1150" s="645">
        <v>5335.95</v>
      </c>
      <c r="U1150" s="421">
        <v>44561</v>
      </c>
    </row>
    <row r="1151" spans="1:21" ht="13.5" thickBot="1" x14ac:dyDescent="0.25">
      <c r="A1151" s="674"/>
      <c r="B1151" s="701" t="s">
        <v>31</v>
      </c>
      <c r="C1151" s="180" t="s">
        <v>18</v>
      </c>
      <c r="D1151" s="180" t="s">
        <v>18</v>
      </c>
      <c r="E1151" s="180" t="s">
        <v>18</v>
      </c>
      <c r="F1151" s="180" t="s">
        <v>18</v>
      </c>
      <c r="G1151" s="180" t="s">
        <v>18</v>
      </c>
      <c r="H1151" s="618">
        <f>H1149</f>
        <v>725.2</v>
      </c>
      <c r="I1151" s="618">
        <f>I1149</f>
        <v>655.7</v>
      </c>
      <c r="J1151" s="618">
        <f>J1149</f>
        <v>536.5</v>
      </c>
      <c r="K1151" s="619">
        <v>28</v>
      </c>
      <c r="L1151" s="634" t="s">
        <v>18</v>
      </c>
      <c r="M1151" s="690">
        <f>SUM(M1146:M1150)</f>
        <v>6731432</v>
      </c>
      <c r="N1151" s="690">
        <f t="shared" ref="N1151:Q1151" si="379">SUM(N1146:N1150)</f>
        <v>0</v>
      </c>
      <c r="O1151" s="690">
        <f t="shared" si="379"/>
        <v>3513927.65</v>
      </c>
      <c r="P1151" s="690">
        <f t="shared" ref="P1151" si="380">SUM(P1146:P1150)</f>
        <v>0</v>
      </c>
      <c r="Q1151" s="690">
        <f t="shared" si="379"/>
        <v>3217504.35</v>
      </c>
      <c r="R1151" s="690">
        <f t="shared" ref="R1151" si="381">SUM(R1146:R1150)</f>
        <v>0</v>
      </c>
      <c r="S1151" s="618" t="s">
        <v>18</v>
      </c>
      <c r="T1151" s="618" t="s">
        <v>18</v>
      </c>
      <c r="U1151" s="647" t="s">
        <v>18</v>
      </c>
    </row>
    <row r="1152" spans="1:21" x14ac:dyDescent="0.2">
      <c r="A1152" s="275" t="s">
        <v>472</v>
      </c>
      <c r="B1152" s="683" t="s">
        <v>1049</v>
      </c>
      <c r="C1152" s="605" t="s">
        <v>40</v>
      </c>
      <c r="D1152" s="605">
        <v>1966</v>
      </c>
      <c r="E1152" s="605">
        <v>1966</v>
      </c>
      <c r="F1152" s="191" t="s">
        <v>92</v>
      </c>
      <c r="G1152" s="605">
        <v>2</v>
      </c>
      <c r="H1152" s="630">
        <v>665.2</v>
      </c>
      <c r="I1152" s="630">
        <v>603.1</v>
      </c>
      <c r="J1152" s="630">
        <v>560</v>
      </c>
      <c r="K1152" s="610">
        <v>27</v>
      </c>
      <c r="L1152" s="10" t="s">
        <v>1027</v>
      </c>
      <c r="M1152" s="611">
        <v>1971307</v>
      </c>
      <c r="N1152" s="611">
        <v>0</v>
      </c>
      <c r="O1152" s="630">
        <f>M1152-Q1152</f>
        <v>1029057.44</v>
      </c>
      <c r="P1152" s="611">
        <v>0</v>
      </c>
      <c r="Q1152" s="630">
        <v>942249.56</v>
      </c>
      <c r="R1152" s="611">
        <v>0</v>
      </c>
      <c r="S1152" s="632">
        <f>M1152/H1152</f>
        <v>2963.4801563439564</v>
      </c>
      <c r="T1152" s="629">
        <v>2963.48</v>
      </c>
      <c r="U1152" s="653">
        <v>44561</v>
      </c>
    </row>
    <row r="1153" spans="1:21" x14ac:dyDescent="0.2">
      <c r="A1153" s="442" t="s">
        <v>472</v>
      </c>
      <c r="B1153" s="190" t="s">
        <v>1049</v>
      </c>
      <c r="C1153" s="56" t="s">
        <v>40</v>
      </c>
      <c r="D1153" s="56">
        <v>1966</v>
      </c>
      <c r="E1153" s="56">
        <v>1966</v>
      </c>
      <c r="F1153" s="191" t="s">
        <v>92</v>
      </c>
      <c r="G1153" s="56">
        <v>2</v>
      </c>
      <c r="H1153" s="51">
        <v>665.2</v>
      </c>
      <c r="I1153" s="51">
        <v>603.1</v>
      </c>
      <c r="J1153" s="51">
        <v>560</v>
      </c>
      <c r="K1153" s="354">
        <v>27</v>
      </c>
      <c r="L1153" s="10" t="s">
        <v>1028</v>
      </c>
      <c r="M1153" s="51">
        <v>855933</v>
      </c>
      <c r="N1153" s="51">
        <v>0</v>
      </c>
      <c r="O1153" s="51">
        <f>M1153-Q1153</f>
        <v>446812.3</v>
      </c>
      <c r="P1153" s="51">
        <v>0</v>
      </c>
      <c r="Q1153" s="51">
        <v>409120.7</v>
      </c>
      <c r="R1153" s="51">
        <v>0</v>
      </c>
      <c r="S1153" s="616">
        <f t="shared" ref="S1153:S1157" si="382">M1153/H1153</f>
        <v>1286.7303066746842</v>
      </c>
      <c r="T1153" s="616">
        <v>1286.73</v>
      </c>
      <c r="U1153" s="421">
        <v>44561</v>
      </c>
    </row>
    <row r="1154" spans="1:21" x14ac:dyDescent="0.2">
      <c r="A1154" s="442" t="s">
        <v>472</v>
      </c>
      <c r="B1154" s="190" t="s">
        <v>1049</v>
      </c>
      <c r="C1154" s="56" t="s">
        <v>40</v>
      </c>
      <c r="D1154" s="56">
        <v>1966</v>
      </c>
      <c r="E1154" s="56">
        <v>1966</v>
      </c>
      <c r="F1154" s="191" t="s">
        <v>92</v>
      </c>
      <c r="G1154" s="56">
        <v>2</v>
      </c>
      <c r="H1154" s="51">
        <v>665.2</v>
      </c>
      <c r="I1154" s="51">
        <v>603.1</v>
      </c>
      <c r="J1154" s="51">
        <v>560</v>
      </c>
      <c r="K1154" s="354">
        <v>27</v>
      </c>
      <c r="L1154" s="10" t="s">
        <v>1029</v>
      </c>
      <c r="M1154" s="51">
        <v>317360</v>
      </c>
      <c r="N1154" s="51">
        <v>0</v>
      </c>
      <c r="O1154" s="51">
        <f t="shared" ref="O1154:O1158" si="383">M1154-Q1154</f>
        <v>165667.57999999999</v>
      </c>
      <c r="P1154" s="51">
        <v>0</v>
      </c>
      <c r="Q1154" s="51">
        <v>151692.42000000001</v>
      </c>
      <c r="R1154" s="51">
        <v>0</v>
      </c>
      <c r="S1154" s="616">
        <f t="shared" si="382"/>
        <v>477.08959711364997</v>
      </c>
      <c r="T1154" s="616">
        <v>477.09</v>
      </c>
      <c r="U1154" s="421">
        <v>44561</v>
      </c>
    </row>
    <row r="1155" spans="1:21" x14ac:dyDescent="0.2">
      <c r="A1155" s="442" t="s">
        <v>472</v>
      </c>
      <c r="B1155" s="190" t="s">
        <v>1049</v>
      </c>
      <c r="C1155" s="56" t="s">
        <v>40</v>
      </c>
      <c r="D1155" s="56">
        <v>1966</v>
      </c>
      <c r="E1155" s="56">
        <v>1966</v>
      </c>
      <c r="F1155" s="191" t="s">
        <v>92</v>
      </c>
      <c r="G1155" s="56">
        <v>2</v>
      </c>
      <c r="H1155" s="51">
        <v>665.2</v>
      </c>
      <c r="I1155" s="51">
        <v>603.1</v>
      </c>
      <c r="J1155" s="51">
        <v>560</v>
      </c>
      <c r="K1155" s="354">
        <v>27</v>
      </c>
      <c r="L1155" s="10" t="s">
        <v>56</v>
      </c>
      <c r="M1155" s="51">
        <v>340157</v>
      </c>
      <c r="N1155" s="51">
        <v>0</v>
      </c>
      <c r="O1155" s="51">
        <f t="shared" si="383"/>
        <v>177568.03</v>
      </c>
      <c r="P1155" s="51">
        <v>0</v>
      </c>
      <c r="Q1155" s="51">
        <v>162588.97</v>
      </c>
      <c r="R1155" s="51">
        <v>0</v>
      </c>
      <c r="S1155" s="616">
        <f t="shared" si="382"/>
        <v>511.36049308478647</v>
      </c>
      <c r="T1155" s="616">
        <v>511.36</v>
      </c>
      <c r="U1155" s="421">
        <v>44561</v>
      </c>
    </row>
    <row r="1156" spans="1:21" x14ac:dyDescent="0.2">
      <c r="A1156" s="442" t="s">
        <v>472</v>
      </c>
      <c r="B1156" s="190" t="s">
        <v>1049</v>
      </c>
      <c r="C1156" s="56" t="s">
        <v>40</v>
      </c>
      <c r="D1156" s="56">
        <v>1966</v>
      </c>
      <c r="E1156" s="56">
        <v>1966</v>
      </c>
      <c r="F1156" s="191" t="s">
        <v>92</v>
      </c>
      <c r="G1156" s="56">
        <v>2</v>
      </c>
      <c r="H1156" s="51">
        <v>665.2</v>
      </c>
      <c r="I1156" s="51">
        <v>603.1</v>
      </c>
      <c r="J1156" s="51">
        <v>560</v>
      </c>
      <c r="K1156" s="354">
        <v>27</v>
      </c>
      <c r="L1156" s="10" t="s">
        <v>1030</v>
      </c>
      <c r="M1156" s="51">
        <v>498195</v>
      </c>
      <c r="N1156" s="51">
        <v>0</v>
      </c>
      <c r="O1156" s="51">
        <f t="shared" si="383"/>
        <v>260066.68</v>
      </c>
      <c r="P1156" s="51">
        <v>0</v>
      </c>
      <c r="Q1156" s="51">
        <v>238128.32</v>
      </c>
      <c r="R1156" s="51">
        <v>0</v>
      </c>
      <c r="S1156" s="616">
        <f t="shared" si="382"/>
        <v>748.94016837041488</v>
      </c>
      <c r="T1156" s="616">
        <v>748.94</v>
      </c>
      <c r="U1156" s="421">
        <v>44561</v>
      </c>
    </row>
    <row r="1157" spans="1:21" x14ac:dyDescent="0.2">
      <c r="A1157" s="442" t="s">
        <v>472</v>
      </c>
      <c r="B1157" s="190" t="s">
        <v>1049</v>
      </c>
      <c r="C1157" s="163" t="s">
        <v>40</v>
      </c>
      <c r="D1157" s="56">
        <v>1966</v>
      </c>
      <c r="E1157" s="56">
        <v>1966</v>
      </c>
      <c r="F1157" s="191" t="s">
        <v>92</v>
      </c>
      <c r="G1157" s="160">
        <v>2</v>
      </c>
      <c r="H1157" s="51">
        <v>665.2</v>
      </c>
      <c r="I1157" s="51">
        <v>603.1</v>
      </c>
      <c r="J1157" s="51">
        <v>560</v>
      </c>
      <c r="K1157" s="354">
        <v>27</v>
      </c>
      <c r="L1157" s="10" t="s">
        <v>1070</v>
      </c>
      <c r="M1157" s="51">
        <v>3276263</v>
      </c>
      <c r="N1157" s="51">
        <v>0</v>
      </c>
      <c r="O1157" s="51">
        <f t="shared" si="383"/>
        <v>1710267.76</v>
      </c>
      <c r="P1157" s="51">
        <v>0</v>
      </c>
      <c r="Q1157" s="51">
        <v>1565995.24</v>
      </c>
      <c r="R1157" s="51">
        <v>0</v>
      </c>
      <c r="S1157" s="616">
        <f t="shared" si="382"/>
        <v>4925.2300060132284</v>
      </c>
      <c r="T1157" s="616">
        <v>4925.2299999999996</v>
      </c>
      <c r="U1157" s="421">
        <v>44561</v>
      </c>
    </row>
    <row r="1158" spans="1:21" x14ac:dyDescent="0.2">
      <c r="A1158" s="442" t="s">
        <v>472</v>
      </c>
      <c r="B1158" s="190" t="s">
        <v>1049</v>
      </c>
      <c r="C1158" s="56" t="s">
        <v>40</v>
      </c>
      <c r="D1158" s="56">
        <v>1966</v>
      </c>
      <c r="E1158" s="56">
        <v>1966</v>
      </c>
      <c r="F1158" s="191" t="s">
        <v>92</v>
      </c>
      <c r="G1158" s="160">
        <v>2</v>
      </c>
      <c r="H1158" s="51">
        <v>665.2</v>
      </c>
      <c r="I1158" s="51">
        <v>603.1</v>
      </c>
      <c r="J1158" s="51">
        <v>560</v>
      </c>
      <c r="K1158" s="354">
        <v>27</v>
      </c>
      <c r="L1158" s="2" t="s">
        <v>55</v>
      </c>
      <c r="M1158" s="51">
        <v>3730580</v>
      </c>
      <c r="N1158" s="51">
        <v>0</v>
      </c>
      <c r="O1158" s="51">
        <f t="shared" si="383"/>
        <v>1947429.35</v>
      </c>
      <c r="P1158" s="51">
        <v>0</v>
      </c>
      <c r="Q1158" s="51">
        <v>1783150.65</v>
      </c>
      <c r="R1158" s="51">
        <v>0</v>
      </c>
      <c r="S1158" s="616">
        <f>M1158/J1158</f>
        <v>6661.75</v>
      </c>
      <c r="T1158" s="616">
        <v>6661.75</v>
      </c>
      <c r="U1158" s="421">
        <v>44561</v>
      </c>
    </row>
    <row r="1159" spans="1:21" ht="13.5" thickBot="1" x14ac:dyDescent="0.25">
      <c r="A1159" s="436"/>
      <c r="B1159" s="706" t="s">
        <v>31</v>
      </c>
      <c r="C1159" s="480" t="s">
        <v>18</v>
      </c>
      <c r="D1159" s="480" t="s">
        <v>18</v>
      </c>
      <c r="E1159" s="480" t="s">
        <v>18</v>
      </c>
      <c r="F1159" s="480" t="s">
        <v>18</v>
      </c>
      <c r="G1159" s="480" t="s">
        <v>18</v>
      </c>
      <c r="H1159" s="484">
        <f>H1158</f>
        <v>665.2</v>
      </c>
      <c r="I1159" s="484">
        <f>I1158</f>
        <v>603.1</v>
      </c>
      <c r="J1159" s="484">
        <f>J1158</f>
        <v>560</v>
      </c>
      <c r="K1159" s="637">
        <f>K1158</f>
        <v>27</v>
      </c>
      <c r="L1159" s="638" t="s">
        <v>18</v>
      </c>
      <c r="M1159" s="286">
        <f>SUM(M1152:M1158)</f>
        <v>10989795</v>
      </c>
      <c r="N1159" s="286">
        <f t="shared" ref="N1159:Q1159" si="384">SUM(N1152:N1158)</f>
        <v>0</v>
      </c>
      <c r="O1159" s="286">
        <f t="shared" si="384"/>
        <v>5736869.1400000006</v>
      </c>
      <c r="P1159" s="286">
        <f t="shared" ref="P1159" si="385">SUM(P1152:P1158)</f>
        <v>0</v>
      </c>
      <c r="Q1159" s="286">
        <f t="shared" si="384"/>
        <v>5252925.8599999994</v>
      </c>
      <c r="R1159" s="286">
        <f t="shared" ref="R1159" si="386">SUM(R1152:R1158)</f>
        <v>0</v>
      </c>
      <c r="S1159" s="484" t="s">
        <v>18</v>
      </c>
      <c r="T1159" s="484" t="s">
        <v>18</v>
      </c>
      <c r="U1159" s="678" t="s">
        <v>18</v>
      </c>
    </row>
    <row r="1160" spans="1:21" ht="26.25" thickBot="1" x14ac:dyDescent="0.25">
      <c r="A1160" s="961" t="s">
        <v>473</v>
      </c>
      <c r="B1160" s="704" t="s">
        <v>1071</v>
      </c>
      <c r="C1160" s="623" t="s">
        <v>40</v>
      </c>
      <c r="D1160" s="720">
        <v>1992</v>
      </c>
      <c r="E1160" s="720">
        <v>1992</v>
      </c>
      <c r="F1160" s="625" t="s">
        <v>63</v>
      </c>
      <c r="G1160" s="720">
        <v>5</v>
      </c>
      <c r="H1160" s="721">
        <v>5512.1</v>
      </c>
      <c r="I1160" s="721">
        <v>4483.5</v>
      </c>
      <c r="J1160" s="722">
        <v>1200</v>
      </c>
      <c r="K1160" s="722">
        <v>183</v>
      </c>
      <c r="L1160" s="3" t="s">
        <v>1026</v>
      </c>
      <c r="M1160" s="889">
        <v>311213</v>
      </c>
      <c r="N1160" s="721">
        <v>0</v>
      </c>
      <c r="O1160" s="762">
        <f>M1160-Q1160</f>
        <v>162458.74</v>
      </c>
      <c r="P1160" s="721">
        <v>0</v>
      </c>
      <c r="Q1160" s="762">
        <v>148754.26</v>
      </c>
      <c r="R1160" s="721">
        <v>0</v>
      </c>
      <c r="S1160" s="629">
        <v>56.46</v>
      </c>
      <c r="T1160" s="629">
        <v>56.46</v>
      </c>
      <c r="U1160" s="631">
        <v>44561</v>
      </c>
    </row>
    <row r="1161" spans="1:21" x14ac:dyDescent="0.2">
      <c r="A1161" s="961" t="s">
        <v>473</v>
      </c>
      <c r="B1161" s="704" t="s">
        <v>1071</v>
      </c>
      <c r="C1161" s="56" t="s">
        <v>40</v>
      </c>
      <c r="D1161" s="208">
        <v>1992</v>
      </c>
      <c r="E1161" s="208">
        <v>1992</v>
      </c>
      <c r="F1161" s="195" t="s">
        <v>63</v>
      </c>
      <c r="G1161" s="208">
        <v>5</v>
      </c>
      <c r="H1161" s="54">
        <v>5512.1</v>
      </c>
      <c r="I1161" s="54">
        <v>4483.5</v>
      </c>
      <c r="J1161" s="723">
        <v>1200</v>
      </c>
      <c r="K1161" s="723">
        <v>183</v>
      </c>
      <c r="L1161" s="10" t="s">
        <v>1030</v>
      </c>
      <c r="M1161" s="282">
        <v>2748333</v>
      </c>
      <c r="N1161" s="54">
        <v>0</v>
      </c>
      <c r="O1161" s="54">
        <f>M1161-Q1161</f>
        <v>1434678.88</v>
      </c>
      <c r="P1161" s="54">
        <v>0</v>
      </c>
      <c r="Q1161" s="54">
        <v>1313654.1200000001</v>
      </c>
      <c r="R1161" s="54">
        <v>0</v>
      </c>
      <c r="S1161" s="616">
        <v>498.6</v>
      </c>
      <c r="T1161" s="616">
        <v>498.6</v>
      </c>
      <c r="U1161" s="192">
        <v>44561</v>
      </c>
    </row>
    <row r="1162" spans="1:21" ht="13.5" thickBot="1" x14ac:dyDescent="0.25">
      <c r="A1162" s="962"/>
      <c r="B1162" s="636" t="s">
        <v>31</v>
      </c>
      <c r="C1162" s="480" t="s">
        <v>18</v>
      </c>
      <c r="D1162" s="480" t="s">
        <v>18</v>
      </c>
      <c r="E1162" s="480" t="s">
        <v>18</v>
      </c>
      <c r="F1162" s="480" t="s">
        <v>18</v>
      </c>
      <c r="G1162" s="480" t="s">
        <v>18</v>
      </c>
      <c r="H1162" s="484">
        <v>5512.1</v>
      </c>
      <c r="I1162" s="484">
        <v>4483.5</v>
      </c>
      <c r="J1162" s="484">
        <v>1200</v>
      </c>
      <c r="K1162" s="637">
        <v>183</v>
      </c>
      <c r="L1162" s="638" t="s">
        <v>18</v>
      </c>
      <c r="M1162" s="286">
        <f>SUM(M1160:M1161)</f>
        <v>3059546</v>
      </c>
      <c r="N1162" s="286">
        <f t="shared" ref="N1162:Q1162" si="387">SUM(N1160:N1161)</f>
        <v>0</v>
      </c>
      <c r="O1162" s="286">
        <f t="shared" si="387"/>
        <v>1597137.6199999999</v>
      </c>
      <c r="P1162" s="286">
        <f t="shared" ref="P1162" si="388">SUM(P1160:P1161)</f>
        <v>0</v>
      </c>
      <c r="Q1162" s="286">
        <f t="shared" si="387"/>
        <v>1462408.3800000001</v>
      </c>
      <c r="R1162" s="286">
        <f t="shared" ref="R1162" si="389">SUM(R1160:R1161)</f>
        <v>0</v>
      </c>
      <c r="S1162" s="484" t="s">
        <v>18</v>
      </c>
      <c r="T1162" s="484" t="s">
        <v>18</v>
      </c>
      <c r="U1162" s="643" t="s">
        <v>18</v>
      </c>
    </row>
    <row r="1163" spans="1:21" ht="24.75" customHeight="1" thickBot="1" x14ac:dyDescent="0.25">
      <c r="A1163" s="963" t="s">
        <v>1052</v>
      </c>
      <c r="B1163" s="683" t="s">
        <v>77</v>
      </c>
      <c r="C1163" s="623" t="s">
        <v>40</v>
      </c>
      <c r="D1163" s="624">
        <v>1983</v>
      </c>
      <c r="E1163" s="624">
        <v>1983</v>
      </c>
      <c r="F1163" s="625" t="s">
        <v>54</v>
      </c>
      <c r="G1163" s="623">
        <v>4</v>
      </c>
      <c r="H1163" s="642">
        <v>3655.7</v>
      </c>
      <c r="I1163" s="642">
        <v>3321.2</v>
      </c>
      <c r="J1163" s="611">
        <v>1120</v>
      </c>
      <c r="K1163" s="628">
        <v>152</v>
      </c>
      <c r="L1163" s="882" t="s">
        <v>1038</v>
      </c>
      <c r="M1163" s="889">
        <v>4731573</v>
      </c>
      <c r="N1163" s="611">
        <v>0</v>
      </c>
      <c r="O1163" s="611">
        <f>M1163-Q1163</f>
        <v>2469965.56</v>
      </c>
      <c r="P1163" s="611">
        <v>0</v>
      </c>
      <c r="Q1163" s="611">
        <v>2261607.44</v>
      </c>
      <c r="R1163" s="611">
        <v>0</v>
      </c>
      <c r="S1163" s="612">
        <v>1294.3</v>
      </c>
      <c r="T1163" s="612">
        <v>1294.3</v>
      </c>
      <c r="U1163" s="653">
        <v>44561</v>
      </c>
    </row>
    <row r="1164" spans="1:21" ht="26.25" thickBot="1" x14ac:dyDescent="0.25">
      <c r="A1164" s="964" t="s">
        <v>1052</v>
      </c>
      <c r="B1164" s="190" t="s">
        <v>77</v>
      </c>
      <c r="C1164" s="56" t="s">
        <v>40</v>
      </c>
      <c r="D1164" s="57">
        <v>1983</v>
      </c>
      <c r="E1164" s="57">
        <v>1983</v>
      </c>
      <c r="F1164" s="195" t="s">
        <v>54</v>
      </c>
      <c r="G1164" s="56">
        <v>4</v>
      </c>
      <c r="H1164" s="202">
        <v>3655.7</v>
      </c>
      <c r="I1164" s="202">
        <v>3321.2</v>
      </c>
      <c r="J1164" s="51">
        <v>1120</v>
      </c>
      <c r="K1164" s="354">
        <v>152</v>
      </c>
      <c r="L1164" s="10" t="s">
        <v>1039</v>
      </c>
      <c r="M1164" s="282">
        <v>1274011</v>
      </c>
      <c r="N1164" s="51">
        <v>0</v>
      </c>
      <c r="O1164" s="51">
        <f>M1164-Q1164</f>
        <v>665056.48</v>
      </c>
      <c r="P1164" s="51">
        <v>0</v>
      </c>
      <c r="Q1164" s="51">
        <v>608954.52</v>
      </c>
      <c r="R1164" s="51">
        <v>0</v>
      </c>
      <c r="S1164" s="616">
        <v>348.5</v>
      </c>
      <c r="T1164" s="616">
        <v>348.5</v>
      </c>
      <c r="U1164" s="653">
        <v>44561</v>
      </c>
    </row>
    <row r="1165" spans="1:21" ht="25.5" x14ac:dyDescent="0.2">
      <c r="A1165" s="964" t="s">
        <v>1052</v>
      </c>
      <c r="B1165" s="190" t="s">
        <v>77</v>
      </c>
      <c r="C1165" s="56" t="s">
        <v>40</v>
      </c>
      <c r="D1165" s="57">
        <v>1983</v>
      </c>
      <c r="E1165" s="57">
        <v>1983</v>
      </c>
      <c r="F1165" s="195" t="s">
        <v>54</v>
      </c>
      <c r="G1165" s="56">
        <v>4</v>
      </c>
      <c r="H1165" s="202">
        <v>3655.7</v>
      </c>
      <c r="I1165" s="202">
        <v>3321.2</v>
      </c>
      <c r="J1165" s="51">
        <v>1120</v>
      </c>
      <c r="K1165" s="354">
        <v>152</v>
      </c>
      <c r="L1165" s="10" t="s">
        <v>1026</v>
      </c>
      <c r="M1165" s="282">
        <v>1829349</v>
      </c>
      <c r="N1165" s="51">
        <v>0</v>
      </c>
      <c r="O1165" s="51">
        <f>M1165-Q1165</f>
        <v>954952.83</v>
      </c>
      <c r="P1165" s="51">
        <v>0</v>
      </c>
      <c r="Q1165" s="51">
        <v>874396.17</v>
      </c>
      <c r="R1165" s="51">
        <v>0</v>
      </c>
      <c r="S1165" s="616">
        <v>500.41</v>
      </c>
      <c r="T1165" s="616">
        <v>500.41</v>
      </c>
      <c r="U1165" s="653">
        <v>44561</v>
      </c>
    </row>
    <row r="1166" spans="1:21" ht="13.5" thickBot="1" x14ac:dyDescent="0.25">
      <c r="A1166" s="965"/>
      <c r="B1166" s="636" t="s">
        <v>31</v>
      </c>
      <c r="C1166" s="180" t="s">
        <v>18</v>
      </c>
      <c r="D1166" s="180" t="s">
        <v>18</v>
      </c>
      <c r="E1166" s="180" t="s">
        <v>18</v>
      </c>
      <c r="F1166" s="180" t="s">
        <v>18</v>
      </c>
      <c r="G1166" s="180" t="s">
        <v>18</v>
      </c>
      <c r="H1166" s="618">
        <v>3655.7</v>
      </c>
      <c r="I1166" s="618">
        <v>3321.2</v>
      </c>
      <c r="J1166" s="618">
        <v>1120</v>
      </c>
      <c r="K1166" s="619">
        <v>152</v>
      </c>
      <c r="L1166" s="634" t="s">
        <v>18</v>
      </c>
      <c r="M1166" s="690">
        <f>SUM(M1163:M1165)</f>
        <v>7834933</v>
      </c>
      <c r="N1166" s="690">
        <f t="shared" ref="N1166:Q1166" si="390">SUM(N1163:N1165)</f>
        <v>0</v>
      </c>
      <c r="O1166" s="690">
        <f t="shared" si="390"/>
        <v>4089974.87</v>
      </c>
      <c r="P1166" s="690">
        <f t="shared" ref="P1166" si="391">SUM(P1163:P1165)</f>
        <v>0</v>
      </c>
      <c r="Q1166" s="690">
        <f t="shared" si="390"/>
        <v>3744958.13</v>
      </c>
      <c r="R1166" s="690">
        <f t="shared" ref="R1166" si="392">SUM(R1163:R1165)</f>
        <v>0</v>
      </c>
      <c r="S1166" s="618" t="s">
        <v>18</v>
      </c>
      <c r="T1166" s="618" t="s">
        <v>18</v>
      </c>
      <c r="U1166" s="622" t="s">
        <v>18</v>
      </c>
    </row>
    <row r="1167" spans="1:21" x14ac:dyDescent="0.2">
      <c r="A1167" s="966" t="s">
        <v>1053</v>
      </c>
      <c r="B1167" s="190" t="s">
        <v>78</v>
      </c>
      <c r="C1167" s="160" t="s">
        <v>40</v>
      </c>
      <c r="D1167" s="161">
        <v>1976</v>
      </c>
      <c r="E1167" s="161">
        <v>1976</v>
      </c>
      <c r="F1167" s="187" t="s">
        <v>1050</v>
      </c>
      <c r="G1167" s="160">
        <v>3</v>
      </c>
      <c r="H1167" s="201">
        <v>1239.8</v>
      </c>
      <c r="I1167" s="201">
        <v>1113.8</v>
      </c>
      <c r="J1167" s="658">
        <v>509.9</v>
      </c>
      <c r="K1167" s="351">
        <v>55</v>
      </c>
      <c r="L1167" s="114" t="s">
        <v>1072</v>
      </c>
      <c r="M1167" s="285">
        <v>2260664</v>
      </c>
      <c r="N1167" s="113">
        <v>0</v>
      </c>
      <c r="O1167" s="113">
        <f>M1167-Q1167</f>
        <v>1180106.96</v>
      </c>
      <c r="P1167" s="113">
        <v>0</v>
      </c>
      <c r="Q1167" s="113">
        <v>1080557.04</v>
      </c>
      <c r="R1167" s="113">
        <v>0</v>
      </c>
      <c r="S1167" s="645">
        <v>1823.41</v>
      </c>
      <c r="T1167" s="645">
        <v>1823.41</v>
      </c>
      <c r="U1167" s="181">
        <v>44561</v>
      </c>
    </row>
    <row r="1168" spans="1:21" x14ac:dyDescent="0.2">
      <c r="A1168" s="964" t="s">
        <v>1053</v>
      </c>
      <c r="B1168" s="190" t="s">
        <v>78</v>
      </c>
      <c r="C1168" s="56" t="s">
        <v>40</v>
      </c>
      <c r="D1168" s="57">
        <v>1976</v>
      </c>
      <c r="E1168" s="57">
        <v>1976</v>
      </c>
      <c r="F1168" s="195" t="s">
        <v>1050</v>
      </c>
      <c r="G1168" s="56">
        <v>3</v>
      </c>
      <c r="H1168" s="202">
        <v>1239.8</v>
      </c>
      <c r="I1168" s="202">
        <v>1113.8</v>
      </c>
      <c r="J1168" s="654">
        <v>509.9</v>
      </c>
      <c r="K1168" s="354">
        <v>55</v>
      </c>
      <c r="L1168" s="10" t="s">
        <v>1029</v>
      </c>
      <c r="M1168" s="891">
        <v>435207</v>
      </c>
      <c r="N1168" s="151">
        <v>0</v>
      </c>
      <c r="O1168" s="151">
        <f>M1168-Q1168</f>
        <v>227185.82</v>
      </c>
      <c r="P1168" s="151">
        <v>0</v>
      </c>
      <c r="Q1168" s="151">
        <v>208021.18</v>
      </c>
      <c r="R1168" s="151">
        <v>0</v>
      </c>
      <c r="S1168" s="641">
        <v>351.03</v>
      </c>
      <c r="T1168" s="641">
        <v>351.03</v>
      </c>
      <c r="U1168" s="192">
        <v>44561</v>
      </c>
    </row>
    <row r="1169" spans="1:21" x14ac:dyDescent="0.2">
      <c r="A1169" s="964" t="s">
        <v>1053</v>
      </c>
      <c r="B1169" s="190" t="s">
        <v>78</v>
      </c>
      <c r="C1169" s="56" t="s">
        <v>40</v>
      </c>
      <c r="D1169" s="57">
        <v>1976</v>
      </c>
      <c r="E1169" s="57">
        <v>1976</v>
      </c>
      <c r="F1169" s="195" t="s">
        <v>1050</v>
      </c>
      <c r="G1169" s="56">
        <v>3</v>
      </c>
      <c r="H1169" s="202">
        <v>1239.8</v>
      </c>
      <c r="I1169" s="202">
        <v>1113.8</v>
      </c>
      <c r="J1169" s="654">
        <v>509.9</v>
      </c>
      <c r="K1169" s="354">
        <v>55</v>
      </c>
      <c r="L1169" s="10" t="s">
        <v>1073</v>
      </c>
      <c r="M1169" s="891">
        <v>333655</v>
      </c>
      <c r="N1169" s="151">
        <v>0</v>
      </c>
      <c r="O1169" s="151">
        <f t="shared" ref="O1169:O1170" si="393">M1169-Q1169</f>
        <v>174173.87</v>
      </c>
      <c r="P1169" s="151">
        <v>0</v>
      </c>
      <c r="Q1169" s="151">
        <v>159481.13</v>
      </c>
      <c r="R1169" s="151">
        <v>0</v>
      </c>
      <c r="S1169" s="641">
        <v>269.12</v>
      </c>
      <c r="T1169" s="641">
        <v>269.12</v>
      </c>
      <c r="U1169" s="192">
        <v>44561</v>
      </c>
    </row>
    <row r="1170" spans="1:21" x14ac:dyDescent="0.2">
      <c r="A1170" s="964" t="s">
        <v>1053</v>
      </c>
      <c r="B1170" s="190" t="s">
        <v>78</v>
      </c>
      <c r="C1170" s="56" t="s">
        <v>40</v>
      </c>
      <c r="D1170" s="57">
        <v>1976</v>
      </c>
      <c r="E1170" s="57">
        <v>1976</v>
      </c>
      <c r="F1170" s="195" t="s">
        <v>1050</v>
      </c>
      <c r="G1170" s="56">
        <v>3</v>
      </c>
      <c r="H1170" s="202">
        <v>1239.8</v>
      </c>
      <c r="I1170" s="202">
        <v>1113.8</v>
      </c>
      <c r="J1170" s="654">
        <v>509.9</v>
      </c>
      <c r="K1170" s="354">
        <v>55</v>
      </c>
      <c r="L1170" s="10" t="s">
        <v>1061</v>
      </c>
      <c r="M1170" s="891">
        <v>760146</v>
      </c>
      <c r="N1170" s="151">
        <v>0</v>
      </c>
      <c r="O1170" s="151">
        <f t="shared" si="393"/>
        <v>396809.78</v>
      </c>
      <c r="P1170" s="151">
        <v>0</v>
      </c>
      <c r="Q1170" s="151">
        <v>363336.22</v>
      </c>
      <c r="R1170" s="151">
        <v>0</v>
      </c>
      <c r="S1170" s="641">
        <v>613.12</v>
      </c>
      <c r="T1170" s="641">
        <v>613.12</v>
      </c>
      <c r="U1170" s="192">
        <v>44561</v>
      </c>
    </row>
    <row r="1171" spans="1:21" ht="13.5" thickBot="1" x14ac:dyDescent="0.25">
      <c r="A1171" s="436"/>
      <c r="B1171" s="633" t="s">
        <v>31</v>
      </c>
      <c r="C1171" s="180" t="s">
        <v>18</v>
      </c>
      <c r="D1171" s="180" t="s">
        <v>18</v>
      </c>
      <c r="E1171" s="180" t="s">
        <v>18</v>
      </c>
      <c r="F1171" s="180" t="s">
        <v>18</v>
      </c>
      <c r="G1171" s="180" t="s">
        <v>18</v>
      </c>
      <c r="H1171" s="618">
        <f>H1170</f>
        <v>1239.8</v>
      </c>
      <c r="I1171" s="618">
        <f t="shared" ref="I1171:J1171" si="394">I1170</f>
        <v>1113.8</v>
      </c>
      <c r="J1171" s="618">
        <f t="shared" si="394"/>
        <v>509.9</v>
      </c>
      <c r="K1171" s="619">
        <f>K1170</f>
        <v>55</v>
      </c>
      <c r="L1171" s="634" t="s">
        <v>18</v>
      </c>
      <c r="M1171" s="690">
        <f>SUM(M1167:M1170)</f>
        <v>3789672</v>
      </c>
      <c r="N1171" s="690">
        <f t="shared" ref="N1171:Q1171" si="395">SUM(N1167:N1170)</f>
        <v>0</v>
      </c>
      <c r="O1171" s="690">
        <f t="shared" si="395"/>
        <v>1978276.43</v>
      </c>
      <c r="P1171" s="690">
        <f t="shared" ref="P1171" si="396">SUM(P1167:P1170)</f>
        <v>0</v>
      </c>
      <c r="Q1171" s="690">
        <f t="shared" si="395"/>
        <v>1811395.57</v>
      </c>
      <c r="R1171" s="690">
        <f t="shared" ref="R1171" si="397">SUM(R1167:R1170)</f>
        <v>0</v>
      </c>
      <c r="S1171" s="618" t="s">
        <v>18</v>
      </c>
      <c r="T1171" s="618" t="s">
        <v>18</v>
      </c>
      <c r="U1171" s="622" t="s">
        <v>18</v>
      </c>
    </row>
    <row r="1172" spans="1:21" x14ac:dyDescent="0.2">
      <c r="A1172" s="442" t="s">
        <v>1054</v>
      </c>
      <c r="B1172" s="724" t="s">
        <v>353</v>
      </c>
      <c r="C1172" s="56" t="s">
        <v>40</v>
      </c>
      <c r="D1172" s="57">
        <v>1988</v>
      </c>
      <c r="E1172" s="57">
        <v>1988</v>
      </c>
      <c r="F1172" s="195" t="s">
        <v>54</v>
      </c>
      <c r="G1172" s="56">
        <v>4</v>
      </c>
      <c r="H1172" s="202">
        <v>2591.5</v>
      </c>
      <c r="I1172" s="202">
        <v>2142.3000000000002</v>
      </c>
      <c r="J1172" s="51">
        <v>1220</v>
      </c>
      <c r="K1172" s="354">
        <v>108</v>
      </c>
      <c r="L1172" s="2" t="s">
        <v>55</v>
      </c>
      <c r="M1172" s="282">
        <v>9176376</v>
      </c>
      <c r="N1172" s="51">
        <v>0</v>
      </c>
      <c r="O1172" s="51">
        <f>M1172-Q1172</f>
        <v>4790232.0599999996</v>
      </c>
      <c r="P1172" s="51">
        <v>0</v>
      </c>
      <c r="Q1172" s="51">
        <v>4386143.9400000004</v>
      </c>
      <c r="R1172" s="51">
        <v>0</v>
      </c>
      <c r="S1172" s="616">
        <v>7521.62</v>
      </c>
      <c r="T1172" s="616">
        <v>7521.62</v>
      </c>
      <c r="U1172" s="192">
        <v>44561</v>
      </c>
    </row>
    <row r="1173" spans="1:21" ht="13.5" thickBot="1" x14ac:dyDescent="0.25">
      <c r="A1173" s="674"/>
      <c r="B1173" s="633" t="s">
        <v>31</v>
      </c>
      <c r="C1173" s="180" t="s">
        <v>18</v>
      </c>
      <c r="D1173" s="180" t="s">
        <v>18</v>
      </c>
      <c r="E1173" s="180" t="s">
        <v>18</v>
      </c>
      <c r="F1173" s="180" t="s">
        <v>18</v>
      </c>
      <c r="G1173" s="180" t="s">
        <v>18</v>
      </c>
      <c r="H1173" s="618">
        <v>2591.5</v>
      </c>
      <c r="I1173" s="618">
        <v>2142.3000000000002</v>
      </c>
      <c r="J1173" s="618">
        <v>1220</v>
      </c>
      <c r="K1173" s="619">
        <v>108</v>
      </c>
      <c r="L1173" s="634" t="s">
        <v>18</v>
      </c>
      <c r="M1173" s="690">
        <f>SUM(M1172:M1172)</f>
        <v>9176376</v>
      </c>
      <c r="N1173" s="690">
        <f t="shared" ref="N1173:Q1173" si="398">SUM(N1172:N1172)</f>
        <v>0</v>
      </c>
      <c r="O1173" s="690">
        <f t="shared" si="398"/>
        <v>4790232.0599999996</v>
      </c>
      <c r="P1173" s="690">
        <f t="shared" ref="P1173" si="399">SUM(P1172:P1172)</f>
        <v>0</v>
      </c>
      <c r="Q1173" s="690">
        <f t="shared" si="398"/>
        <v>4386143.9400000004</v>
      </c>
      <c r="R1173" s="690">
        <f t="shared" ref="R1173" si="400">SUM(R1172:R1172)</f>
        <v>0</v>
      </c>
      <c r="S1173" s="618" t="s">
        <v>18</v>
      </c>
      <c r="T1173" s="618" t="s">
        <v>18</v>
      </c>
      <c r="U1173" s="622" t="s">
        <v>18</v>
      </c>
    </row>
    <row r="1174" spans="1:21" x14ac:dyDescent="0.2">
      <c r="A1174" s="275" t="s">
        <v>1055</v>
      </c>
      <c r="B1174" s="685" t="s">
        <v>1051</v>
      </c>
      <c r="C1174" s="623" t="s">
        <v>40</v>
      </c>
      <c r="D1174" s="623">
        <v>1976</v>
      </c>
      <c r="E1174" s="623">
        <v>1976</v>
      </c>
      <c r="F1174" s="625" t="s">
        <v>354</v>
      </c>
      <c r="G1174" s="623">
        <v>3</v>
      </c>
      <c r="H1174" s="725">
        <v>1206.3</v>
      </c>
      <c r="I1174" s="725">
        <v>1072.7</v>
      </c>
      <c r="J1174" s="611">
        <v>658.87</v>
      </c>
      <c r="K1174" s="628">
        <v>47</v>
      </c>
      <c r="L1174" s="3" t="s">
        <v>1027</v>
      </c>
      <c r="M1174" s="889">
        <v>2598503</v>
      </c>
      <c r="N1174" s="611">
        <v>0</v>
      </c>
      <c r="O1174" s="611">
        <f>M1174-Q1174</f>
        <v>1356464.95</v>
      </c>
      <c r="P1174" s="611">
        <v>0</v>
      </c>
      <c r="Q1174" s="611">
        <v>1242038.05</v>
      </c>
      <c r="R1174" s="611">
        <v>0</v>
      </c>
      <c r="S1174" s="612">
        <v>2154.11</v>
      </c>
      <c r="T1174" s="612">
        <v>2154.11</v>
      </c>
      <c r="U1174" s="613">
        <v>44561</v>
      </c>
    </row>
    <row r="1175" spans="1:21" x14ac:dyDescent="0.2">
      <c r="A1175" s="442" t="s">
        <v>1055</v>
      </c>
      <c r="B1175" s="205" t="s">
        <v>1051</v>
      </c>
      <c r="C1175" s="56" t="s">
        <v>40</v>
      </c>
      <c r="D1175" s="56">
        <v>1976</v>
      </c>
      <c r="E1175" s="56">
        <v>1976</v>
      </c>
      <c r="F1175" s="195" t="s">
        <v>354</v>
      </c>
      <c r="G1175" s="56">
        <v>3</v>
      </c>
      <c r="H1175" s="307">
        <v>1206.3</v>
      </c>
      <c r="I1175" s="307">
        <v>1072.7</v>
      </c>
      <c r="J1175" s="51">
        <v>658.87</v>
      </c>
      <c r="K1175" s="354">
        <v>47</v>
      </c>
      <c r="L1175" s="10" t="s">
        <v>1028</v>
      </c>
      <c r="M1175" s="282">
        <v>1286748</v>
      </c>
      <c r="N1175" s="51">
        <v>0</v>
      </c>
      <c r="O1175" s="51">
        <f>M1175-Q1175</f>
        <v>671705.42</v>
      </c>
      <c r="P1175" s="51">
        <v>0</v>
      </c>
      <c r="Q1175" s="51">
        <v>615042.57999999996</v>
      </c>
      <c r="R1175" s="51">
        <v>0</v>
      </c>
      <c r="S1175" s="616">
        <v>1066.69</v>
      </c>
      <c r="T1175" s="616">
        <v>1066.69</v>
      </c>
      <c r="U1175" s="192">
        <v>44561</v>
      </c>
    </row>
    <row r="1176" spans="1:21" x14ac:dyDescent="0.2">
      <c r="A1176" s="442" t="s">
        <v>1055</v>
      </c>
      <c r="B1176" s="205" t="s">
        <v>1051</v>
      </c>
      <c r="C1176" s="56" t="s">
        <v>40</v>
      </c>
      <c r="D1176" s="56">
        <v>1976</v>
      </c>
      <c r="E1176" s="56">
        <v>1976</v>
      </c>
      <c r="F1176" s="195" t="s">
        <v>354</v>
      </c>
      <c r="G1176" s="56">
        <v>3</v>
      </c>
      <c r="H1176" s="307">
        <v>1206.3</v>
      </c>
      <c r="I1176" s="307">
        <v>1072.7</v>
      </c>
      <c r="J1176" s="51">
        <v>658.87</v>
      </c>
      <c r="K1176" s="354">
        <v>47</v>
      </c>
      <c r="L1176" s="10" t="s">
        <v>1029</v>
      </c>
      <c r="M1176" s="282">
        <v>495886</v>
      </c>
      <c r="N1176" s="51">
        <v>0</v>
      </c>
      <c r="O1176" s="51">
        <f t="shared" ref="O1176:O1178" si="401">M1176-Q1176</f>
        <v>258861.34</v>
      </c>
      <c r="P1176" s="51">
        <v>0</v>
      </c>
      <c r="Q1176" s="51">
        <v>237024.66</v>
      </c>
      <c r="R1176" s="51">
        <v>0</v>
      </c>
      <c r="S1176" s="616">
        <v>411.08</v>
      </c>
      <c r="T1176" s="616">
        <v>411.08</v>
      </c>
      <c r="U1176" s="192">
        <v>44561</v>
      </c>
    </row>
    <row r="1177" spans="1:21" x14ac:dyDescent="0.2">
      <c r="A1177" s="442" t="s">
        <v>1055</v>
      </c>
      <c r="B1177" s="205" t="s">
        <v>1051</v>
      </c>
      <c r="C1177" s="56" t="s">
        <v>40</v>
      </c>
      <c r="D1177" s="56">
        <v>1976</v>
      </c>
      <c r="E1177" s="56">
        <v>1976</v>
      </c>
      <c r="F1177" s="195" t="s">
        <v>354</v>
      </c>
      <c r="G1177" s="56">
        <v>3</v>
      </c>
      <c r="H1177" s="307">
        <v>1206.3</v>
      </c>
      <c r="I1177" s="307">
        <v>1072.7</v>
      </c>
      <c r="J1177" s="51">
        <v>658.87</v>
      </c>
      <c r="K1177" s="354">
        <v>47</v>
      </c>
      <c r="L1177" s="10" t="s">
        <v>56</v>
      </c>
      <c r="M1177" s="282">
        <v>404098</v>
      </c>
      <c r="N1177" s="51">
        <v>0</v>
      </c>
      <c r="O1177" s="51">
        <f t="shared" si="401"/>
        <v>210946.37</v>
      </c>
      <c r="P1177" s="51">
        <v>0</v>
      </c>
      <c r="Q1177" s="51">
        <v>193151.63</v>
      </c>
      <c r="R1177" s="51">
        <v>0</v>
      </c>
      <c r="S1177" s="616">
        <v>334.99</v>
      </c>
      <c r="T1177" s="616">
        <v>334.99</v>
      </c>
      <c r="U1177" s="192">
        <v>44561</v>
      </c>
    </row>
    <row r="1178" spans="1:21" x14ac:dyDescent="0.2">
      <c r="A1178" s="442" t="s">
        <v>1055</v>
      </c>
      <c r="B1178" s="205" t="s">
        <v>1051</v>
      </c>
      <c r="C1178" s="56" t="s">
        <v>40</v>
      </c>
      <c r="D1178" s="56">
        <v>1976</v>
      </c>
      <c r="E1178" s="56">
        <v>1976</v>
      </c>
      <c r="F1178" s="195" t="s">
        <v>354</v>
      </c>
      <c r="G1178" s="56">
        <v>3</v>
      </c>
      <c r="H1178" s="307">
        <v>1206.3</v>
      </c>
      <c r="I1178" s="307">
        <v>1072.7</v>
      </c>
      <c r="J1178" s="51">
        <v>658.87</v>
      </c>
      <c r="K1178" s="354">
        <v>47</v>
      </c>
      <c r="L1178" s="10" t="s">
        <v>1030</v>
      </c>
      <c r="M1178" s="282">
        <v>823336</v>
      </c>
      <c r="N1178" s="51">
        <v>0</v>
      </c>
      <c r="O1178" s="51">
        <f t="shared" si="401"/>
        <v>429796.09</v>
      </c>
      <c r="P1178" s="51">
        <v>0</v>
      </c>
      <c r="Q1178" s="111">
        <v>393539.91</v>
      </c>
      <c r="R1178" s="51">
        <v>0</v>
      </c>
      <c r="S1178" s="632">
        <v>682.53</v>
      </c>
      <c r="T1178" s="632">
        <v>682.53</v>
      </c>
      <c r="U1178" s="181">
        <v>44561</v>
      </c>
    </row>
    <row r="1179" spans="1:21" ht="13.5" thickBot="1" x14ac:dyDescent="0.25">
      <c r="A1179" s="674"/>
      <c r="B1179" s="689" t="s">
        <v>31</v>
      </c>
      <c r="C1179" s="180" t="s">
        <v>18</v>
      </c>
      <c r="D1179" s="180" t="s">
        <v>18</v>
      </c>
      <c r="E1179" s="180" t="s">
        <v>18</v>
      </c>
      <c r="F1179" s="180" t="s">
        <v>18</v>
      </c>
      <c r="G1179" s="180" t="s">
        <v>18</v>
      </c>
      <c r="H1179" s="618">
        <v>1206.3</v>
      </c>
      <c r="I1179" s="726">
        <v>1072.7</v>
      </c>
      <c r="J1179" s="618">
        <v>658.87</v>
      </c>
      <c r="K1179" s="619">
        <v>47</v>
      </c>
      <c r="L1179" s="634" t="s">
        <v>18</v>
      </c>
      <c r="M1179" s="690">
        <f>SUM(M1174:M1178)</f>
        <v>5608571</v>
      </c>
      <c r="N1179" s="690">
        <f t="shared" ref="N1179:Q1179" si="402">SUM(N1174:N1178)</f>
        <v>0</v>
      </c>
      <c r="O1179" s="690">
        <f t="shared" si="402"/>
        <v>2927774.17</v>
      </c>
      <c r="P1179" s="690">
        <f t="shared" ref="P1179" si="403">SUM(P1174:P1178)</f>
        <v>0</v>
      </c>
      <c r="Q1179" s="690">
        <f t="shared" si="402"/>
        <v>2680796.83</v>
      </c>
      <c r="R1179" s="690">
        <f t="shared" ref="R1179" si="404">SUM(R1174:R1178)</f>
        <v>0</v>
      </c>
      <c r="S1179" s="618" t="s">
        <v>18</v>
      </c>
      <c r="T1179" s="618" t="s">
        <v>18</v>
      </c>
      <c r="U1179" s="622" t="s">
        <v>18</v>
      </c>
    </row>
    <row r="1180" spans="1:21" x14ac:dyDescent="0.2">
      <c r="A1180" s="275" t="s">
        <v>1056</v>
      </c>
      <c r="B1180" s="685" t="s">
        <v>355</v>
      </c>
      <c r="C1180" s="623" t="s">
        <v>40</v>
      </c>
      <c r="D1180" s="624">
        <v>1977</v>
      </c>
      <c r="E1180" s="624">
        <v>1977</v>
      </c>
      <c r="F1180" s="625" t="s">
        <v>354</v>
      </c>
      <c r="G1180" s="623">
        <v>3</v>
      </c>
      <c r="H1180" s="642">
        <v>1590.6</v>
      </c>
      <c r="I1180" s="642">
        <v>1474.9</v>
      </c>
      <c r="J1180" s="611">
        <v>666.18</v>
      </c>
      <c r="K1180" s="628">
        <v>37</v>
      </c>
      <c r="L1180" s="11" t="s">
        <v>55</v>
      </c>
      <c r="M1180" s="889">
        <v>3355695</v>
      </c>
      <c r="N1180" s="611">
        <v>0</v>
      </c>
      <c r="O1180" s="611">
        <f>M1180-Q1180</f>
        <v>1751732.68</v>
      </c>
      <c r="P1180" s="611">
        <v>0</v>
      </c>
      <c r="Q1180" s="611">
        <v>1603962.32</v>
      </c>
      <c r="R1180" s="611">
        <v>0</v>
      </c>
      <c r="S1180" s="612">
        <v>5037.22</v>
      </c>
      <c r="T1180" s="612">
        <v>5037.22</v>
      </c>
      <c r="U1180" s="613">
        <v>44561</v>
      </c>
    </row>
    <row r="1181" spans="1:21" x14ac:dyDescent="0.2">
      <c r="A1181" s="442" t="s">
        <v>1056</v>
      </c>
      <c r="B1181" s="205" t="s">
        <v>355</v>
      </c>
      <c r="C1181" s="56" t="s">
        <v>40</v>
      </c>
      <c r="D1181" s="57">
        <v>1977</v>
      </c>
      <c r="E1181" s="57">
        <v>1977</v>
      </c>
      <c r="F1181" s="195" t="s">
        <v>354</v>
      </c>
      <c r="G1181" s="56">
        <v>3</v>
      </c>
      <c r="H1181" s="202">
        <v>1590.6</v>
      </c>
      <c r="I1181" s="202">
        <v>1474.9</v>
      </c>
      <c r="J1181" s="51">
        <v>666.18</v>
      </c>
      <c r="K1181" s="354">
        <v>37</v>
      </c>
      <c r="L1181" s="10" t="s">
        <v>1027</v>
      </c>
      <c r="M1181" s="282">
        <v>3426327</v>
      </c>
      <c r="N1181" s="51">
        <v>0</v>
      </c>
      <c r="O1181" s="51">
        <f>M1181-Q1181</f>
        <v>1788603.85</v>
      </c>
      <c r="P1181" s="51">
        <v>0</v>
      </c>
      <c r="Q1181" s="51">
        <v>1637723.15</v>
      </c>
      <c r="R1181" s="51">
        <v>0</v>
      </c>
      <c r="S1181" s="616">
        <v>2154.11</v>
      </c>
      <c r="T1181" s="616">
        <v>2154.11</v>
      </c>
      <c r="U1181" s="192">
        <v>44561</v>
      </c>
    </row>
    <row r="1182" spans="1:21" x14ac:dyDescent="0.2">
      <c r="A1182" s="442" t="s">
        <v>1056</v>
      </c>
      <c r="B1182" s="205" t="s">
        <v>355</v>
      </c>
      <c r="C1182" s="56" t="s">
        <v>40</v>
      </c>
      <c r="D1182" s="57">
        <v>1977</v>
      </c>
      <c r="E1182" s="57">
        <v>1977</v>
      </c>
      <c r="F1182" s="195" t="s">
        <v>354</v>
      </c>
      <c r="G1182" s="56">
        <v>3</v>
      </c>
      <c r="H1182" s="202">
        <v>1590.6</v>
      </c>
      <c r="I1182" s="202">
        <v>1474.9</v>
      </c>
      <c r="J1182" s="51">
        <v>666.18</v>
      </c>
      <c r="K1182" s="354">
        <v>37</v>
      </c>
      <c r="L1182" s="10" t="s">
        <v>1028</v>
      </c>
      <c r="M1182" s="282">
        <v>1696677</v>
      </c>
      <c r="N1182" s="51">
        <v>0</v>
      </c>
      <c r="O1182" s="51">
        <f t="shared" ref="O1182:O1185" si="405">M1182-Q1182</f>
        <v>885695.68</v>
      </c>
      <c r="P1182" s="51">
        <v>0</v>
      </c>
      <c r="Q1182" s="51">
        <v>810981.32</v>
      </c>
      <c r="R1182" s="51">
        <v>0</v>
      </c>
      <c r="S1182" s="616">
        <v>1066.69</v>
      </c>
      <c r="T1182" s="616">
        <v>1066.69</v>
      </c>
      <c r="U1182" s="192">
        <v>44561</v>
      </c>
    </row>
    <row r="1183" spans="1:21" x14ac:dyDescent="0.2">
      <c r="A1183" s="442" t="s">
        <v>1056</v>
      </c>
      <c r="B1183" s="205" t="s">
        <v>355</v>
      </c>
      <c r="C1183" s="56" t="s">
        <v>40</v>
      </c>
      <c r="D1183" s="57">
        <v>1977</v>
      </c>
      <c r="E1183" s="57">
        <v>1977</v>
      </c>
      <c r="F1183" s="195" t="s">
        <v>354</v>
      </c>
      <c r="G1183" s="56">
        <v>3</v>
      </c>
      <c r="H1183" s="202">
        <v>1590.6</v>
      </c>
      <c r="I1183" s="202">
        <v>1474.9</v>
      </c>
      <c r="J1183" s="51">
        <v>666.18</v>
      </c>
      <c r="K1183" s="354">
        <v>37</v>
      </c>
      <c r="L1183" s="10" t="s">
        <v>1029</v>
      </c>
      <c r="M1183" s="282">
        <v>653864</v>
      </c>
      <c r="N1183" s="51">
        <v>0</v>
      </c>
      <c r="O1183" s="51">
        <f t="shared" si="405"/>
        <v>341328.68</v>
      </c>
      <c r="P1183" s="51">
        <v>0</v>
      </c>
      <c r="Q1183" s="51">
        <v>312535.32</v>
      </c>
      <c r="R1183" s="51">
        <v>0</v>
      </c>
      <c r="S1183" s="616">
        <v>411.08</v>
      </c>
      <c r="T1183" s="616">
        <v>411.08</v>
      </c>
      <c r="U1183" s="192">
        <v>44561</v>
      </c>
    </row>
    <row r="1184" spans="1:21" x14ac:dyDescent="0.2">
      <c r="A1184" s="442" t="s">
        <v>1056</v>
      </c>
      <c r="B1184" s="205" t="s">
        <v>355</v>
      </c>
      <c r="C1184" s="56" t="s">
        <v>40</v>
      </c>
      <c r="D1184" s="57">
        <v>1977</v>
      </c>
      <c r="E1184" s="57">
        <v>1977</v>
      </c>
      <c r="F1184" s="195" t="s">
        <v>354</v>
      </c>
      <c r="G1184" s="56">
        <v>3</v>
      </c>
      <c r="H1184" s="202">
        <v>1590.6</v>
      </c>
      <c r="I1184" s="202">
        <v>1474.9</v>
      </c>
      <c r="J1184" s="51">
        <v>666.18</v>
      </c>
      <c r="K1184" s="354">
        <v>37</v>
      </c>
      <c r="L1184" s="10" t="s">
        <v>56</v>
      </c>
      <c r="M1184" s="282">
        <v>532835</v>
      </c>
      <c r="N1184" s="51">
        <v>0</v>
      </c>
      <c r="O1184" s="51">
        <f t="shared" si="405"/>
        <v>278149.38</v>
      </c>
      <c r="P1184" s="51">
        <v>0</v>
      </c>
      <c r="Q1184" s="51">
        <v>254685.62</v>
      </c>
      <c r="R1184" s="51">
        <v>0</v>
      </c>
      <c r="S1184" s="616">
        <v>334.99</v>
      </c>
      <c r="T1184" s="616">
        <v>334.99</v>
      </c>
      <c r="U1184" s="192">
        <v>44561</v>
      </c>
    </row>
    <row r="1185" spans="1:21" x14ac:dyDescent="0.2">
      <c r="A1185" s="442" t="s">
        <v>1056</v>
      </c>
      <c r="B1185" s="205" t="s">
        <v>355</v>
      </c>
      <c r="C1185" s="56" t="s">
        <v>40</v>
      </c>
      <c r="D1185" s="57">
        <v>1977</v>
      </c>
      <c r="E1185" s="57">
        <v>1977</v>
      </c>
      <c r="F1185" s="195" t="s">
        <v>354</v>
      </c>
      <c r="G1185" s="56">
        <v>3</v>
      </c>
      <c r="H1185" s="202">
        <v>1590.6</v>
      </c>
      <c r="I1185" s="202">
        <v>1474.9</v>
      </c>
      <c r="J1185" s="51">
        <v>666.18</v>
      </c>
      <c r="K1185" s="354">
        <v>37</v>
      </c>
      <c r="L1185" s="10" t="s">
        <v>1030</v>
      </c>
      <c r="M1185" s="282">
        <v>1085632</v>
      </c>
      <c r="N1185" s="51">
        <v>0</v>
      </c>
      <c r="O1185" s="51">
        <f t="shared" si="405"/>
        <v>566719.28</v>
      </c>
      <c r="P1185" s="51">
        <v>0</v>
      </c>
      <c r="Q1185" s="51">
        <v>518912.72</v>
      </c>
      <c r="R1185" s="51">
        <v>0</v>
      </c>
      <c r="S1185" s="616">
        <v>682.53</v>
      </c>
      <c r="T1185" s="616">
        <v>682.53</v>
      </c>
      <c r="U1185" s="192">
        <v>44561</v>
      </c>
    </row>
    <row r="1186" spans="1:21" ht="13.5" thickBot="1" x14ac:dyDescent="0.25">
      <c r="A1186" s="674"/>
      <c r="B1186" s="689" t="s">
        <v>31</v>
      </c>
      <c r="C1186" s="180" t="s">
        <v>18</v>
      </c>
      <c r="D1186" s="180" t="s">
        <v>18</v>
      </c>
      <c r="E1186" s="180" t="s">
        <v>18</v>
      </c>
      <c r="F1186" s="180" t="s">
        <v>18</v>
      </c>
      <c r="G1186" s="180" t="s">
        <v>18</v>
      </c>
      <c r="H1186" s="618">
        <v>1590.6</v>
      </c>
      <c r="I1186" s="618">
        <v>1474.9</v>
      </c>
      <c r="J1186" s="618">
        <v>666.18</v>
      </c>
      <c r="K1186" s="619">
        <v>37</v>
      </c>
      <c r="L1186" s="634" t="s">
        <v>18</v>
      </c>
      <c r="M1186" s="690">
        <f>SUM(M1180:M1185)</f>
        <v>10751030</v>
      </c>
      <c r="N1186" s="690">
        <f t="shared" ref="N1186:Q1186" si="406">SUM(N1180:N1185)</f>
        <v>0</v>
      </c>
      <c r="O1186" s="690">
        <f t="shared" si="406"/>
        <v>5612229.5499999998</v>
      </c>
      <c r="P1186" s="690">
        <f t="shared" ref="P1186" si="407">SUM(P1180:P1185)</f>
        <v>0</v>
      </c>
      <c r="Q1186" s="690">
        <f t="shared" si="406"/>
        <v>5138800.4499999993</v>
      </c>
      <c r="R1186" s="690">
        <f t="shared" ref="R1186" si="408">SUM(R1180:R1185)</f>
        <v>0</v>
      </c>
      <c r="S1186" s="618" t="s">
        <v>18</v>
      </c>
      <c r="T1186" s="618" t="s">
        <v>18</v>
      </c>
      <c r="U1186" s="622" t="s">
        <v>18</v>
      </c>
    </row>
    <row r="1187" spans="1:21" ht="25.5" x14ac:dyDescent="0.2">
      <c r="A1187" s="275" t="s">
        <v>1057</v>
      </c>
      <c r="B1187" s="685" t="s">
        <v>1074</v>
      </c>
      <c r="C1187" s="623" t="s">
        <v>40</v>
      </c>
      <c r="D1187" s="624">
        <v>1973</v>
      </c>
      <c r="E1187" s="624">
        <v>1973</v>
      </c>
      <c r="F1187" s="625" t="s">
        <v>351</v>
      </c>
      <c r="G1187" s="623">
        <v>4</v>
      </c>
      <c r="H1187" s="727">
        <v>3490.7</v>
      </c>
      <c r="I1187" s="727">
        <v>3189.5</v>
      </c>
      <c r="J1187" s="652">
        <v>1440</v>
      </c>
      <c r="K1187" s="628">
        <v>116</v>
      </c>
      <c r="L1187" s="3" t="s">
        <v>1026</v>
      </c>
      <c r="M1187" s="889">
        <v>278209</v>
      </c>
      <c r="N1187" s="611">
        <v>0</v>
      </c>
      <c r="O1187" s="630">
        <f>M1187-Q1187</f>
        <v>145230.06</v>
      </c>
      <c r="P1187" s="611">
        <v>0</v>
      </c>
      <c r="Q1187" s="630">
        <v>132978.94</v>
      </c>
      <c r="R1187" s="611">
        <v>0</v>
      </c>
      <c r="S1187" s="629">
        <f>M1187/H1187</f>
        <v>79.700060159853322</v>
      </c>
      <c r="T1187" s="629">
        <v>79.7</v>
      </c>
      <c r="U1187" s="631">
        <v>44561</v>
      </c>
    </row>
    <row r="1188" spans="1:21" x14ac:dyDescent="0.2">
      <c r="A1188" s="442" t="s">
        <v>1057</v>
      </c>
      <c r="B1188" s="205" t="s">
        <v>1074</v>
      </c>
      <c r="C1188" s="56" t="s">
        <v>40</v>
      </c>
      <c r="D1188" s="57">
        <v>1973</v>
      </c>
      <c r="E1188" s="57">
        <v>1973</v>
      </c>
      <c r="F1188" s="195" t="s">
        <v>351</v>
      </c>
      <c r="G1188" s="56">
        <v>4</v>
      </c>
      <c r="H1188" s="728">
        <v>3490.7</v>
      </c>
      <c r="I1188" s="728">
        <v>3189.5</v>
      </c>
      <c r="J1188" s="654">
        <v>1440</v>
      </c>
      <c r="K1188" s="354">
        <v>116</v>
      </c>
      <c r="L1188" s="10" t="s">
        <v>1030</v>
      </c>
      <c r="M1188" s="282">
        <v>1476566</v>
      </c>
      <c r="N1188" s="51">
        <v>0</v>
      </c>
      <c r="O1188" s="51">
        <f>M1188-Q1188</f>
        <v>770793.81</v>
      </c>
      <c r="P1188" s="51">
        <v>0</v>
      </c>
      <c r="Q1188" s="51">
        <v>705772.19</v>
      </c>
      <c r="R1188" s="51">
        <v>0</v>
      </c>
      <c r="S1188" s="616">
        <f>M1188/H1188</f>
        <v>422.99997135245081</v>
      </c>
      <c r="T1188" s="616">
        <v>423</v>
      </c>
      <c r="U1188" s="192">
        <v>44561</v>
      </c>
    </row>
    <row r="1189" spans="1:21" ht="13.5" thickBot="1" x14ac:dyDescent="0.25">
      <c r="A1189" s="436"/>
      <c r="B1189" s="701" t="s">
        <v>31</v>
      </c>
      <c r="C1189" s="180" t="s">
        <v>18</v>
      </c>
      <c r="D1189" s="180" t="s">
        <v>18</v>
      </c>
      <c r="E1189" s="180" t="s">
        <v>18</v>
      </c>
      <c r="F1189" s="180" t="s">
        <v>18</v>
      </c>
      <c r="G1189" s="180" t="s">
        <v>18</v>
      </c>
      <c r="H1189" s="618">
        <v>3490.7</v>
      </c>
      <c r="I1189" s="618">
        <v>3189.5</v>
      </c>
      <c r="J1189" s="618">
        <v>1440</v>
      </c>
      <c r="K1189" s="619">
        <v>116</v>
      </c>
      <c r="L1189" s="634" t="s">
        <v>18</v>
      </c>
      <c r="M1189" s="690">
        <f>SUM(M1187:M1188)</f>
        <v>1754775</v>
      </c>
      <c r="N1189" s="690">
        <f t="shared" ref="N1189:Q1189" si="409">SUM(N1187:N1188)</f>
        <v>0</v>
      </c>
      <c r="O1189" s="690">
        <f t="shared" si="409"/>
        <v>916023.87000000011</v>
      </c>
      <c r="P1189" s="690">
        <f t="shared" ref="P1189" si="410">SUM(P1187:P1188)</f>
        <v>0</v>
      </c>
      <c r="Q1189" s="690">
        <f t="shared" si="409"/>
        <v>838751.12999999989</v>
      </c>
      <c r="R1189" s="690">
        <f t="shared" ref="R1189" si="411">SUM(R1187:R1188)</f>
        <v>0</v>
      </c>
      <c r="S1189" s="618" t="s">
        <v>18</v>
      </c>
      <c r="T1189" s="618" t="s">
        <v>18</v>
      </c>
      <c r="U1189" s="622" t="s">
        <v>18</v>
      </c>
    </row>
    <row r="1190" spans="1:21" ht="25.5" x14ac:dyDescent="0.2">
      <c r="A1190" s="967" t="s">
        <v>1058</v>
      </c>
      <c r="B1190" s="639" t="s">
        <v>1075</v>
      </c>
      <c r="C1190" s="720" t="s">
        <v>40</v>
      </c>
      <c r="D1190" s="729">
        <v>1975</v>
      </c>
      <c r="E1190" s="729">
        <v>1975</v>
      </c>
      <c r="F1190" s="644" t="s">
        <v>351</v>
      </c>
      <c r="G1190" s="720">
        <v>4</v>
      </c>
      <c r="H1190" s="721">
        <v>3482.9</v>
      </c>
      <c r="I1190" s="721">
        <v>3171.6</v>
      </c>
      <c r="J1190" s="721">
        <v>1440</v>
      </c>
      <c r="K1190" s="722">
        <v>151</v>
      </c>
      <c r="L1190" s="3" t="s">
        <v>1026</v>
      </c>
      <c r="M1190" s="889">
        <v>277587</v>
      </c>
      <c r="N1190" s="721">
        <v>0</v>
      </c>
      <c r="O1190" s="762">
        <f>M1190-Q1190</f>
        <v>144905.37</v>
      </c>
      <c r="P1190" s="721">
        <v>0</v>
      </c>
      <c r="Q1190" s="762">
        <v>132681.63</v>
      </c>
      <c r="R1190" s="721">
        <v>0</v>
      </c>
      <c r="S1190" s="629">
        <f>M1190/H1190</f>
        <v>79.699962674782512</v>
      </c>
      <c r="T1190" s="629">
        <v>79.7</v>
      </c>
      <c r="U1190" s="631">
        <v>44561</v>
      </c>
    </row>
    <row r="1191" spans="1:21" ht="13.5" thickBot="1" x14ac:dyDescent="0.25">
      <c r="A1191" s="968"/>
      <c r="B1191" s="633" t="s">
        <v>31</v>
      </c>
      <c r="C1191" s="180" t="s">
        <v>18</v>
      </c>
      <c r="D1191" s="180" t="s">
        <v>18</v>
      </c>
      <c r="E1191" s="180" t="s">
        <v>18</v>
      </c>
      <c r="F1191" s="180" t="s">
        <v>18</v>
      </c>
      <c r="G1191" s="180" t="s">
        <v>18</v>
      </c>
      <c r="H1191" s="618">
        <v>3482.9</v>
      </c>
      <c r="I1191" s="618">
        <v>3171.6</v>
      </c>
      <c r="J1191" s="618">
        <v>1440</v>
      </c>
      <c r="K1191" s="675">
        <v>151</v>
      </c>
      <c r="L1191" s="634" t="s">
        <v>18</v>
      </c>
      <c r="M1191" s="690">
        <f>SUM(M1190:M1190)</f>
        <v>277587</v>
      </c>
      <c r="N1191" s="690">
        <f t="shared" ref="N1191:Q1191" si="412">SUM(N1190:N1190)</f>
        <v>0</v>
      </c>
      <c r="O1191" s="690">
        <f t="shared" si="412"/>
        <v>144905.37</v>
      </c>
      <c r="P1191" s="690">
        <f t="shared" ref="P1191" si="413">SUM(P1190:P1190)</f>
        <v>0</v>
      </c>
      <c r="Q1191" s="690">
        <f t="shared" si="412"/>
        <v>132681.63</v>
      </c>
      <c r="R1191" s="690">
        <f t="shared" ref="R1191" si="414">SUM(R1190:R1190)</f>
        <v>0</v>
      </c>
      <c r="S1191" s="618" t="s">
        <v>18</v>
      </c>
      <c r="T1191" s="618" t="s">
        <v>18</v>
      </c>
      <c r="U1191" s="622" t="s">
        <v>18</v>
      </c>
    </row>
    <row r="1192" spans="1:21" ht="25.5" x14ac:dyDescent="0.2">
      <c r="A1192" s="275" t="s">
        <v>1059</v>
      </c>
      <c r="B1192" s="685" t="s">
        <v>356</v>
      </c>
      <c r="C1192" s="623" t="s">
        <v>40</v>
      </c>
      <c r="D1192" s="624">
        <v>1977</v>
      </c>
      <c r="E1192" s="624">
        <v>1977</v>
      </c>
      <c r="F1192" s="625" t="s">
        <v>54</v>
      </c>
      <c r="G1192" s="623">
        <v>4</v>
      </c>
      <c r="H1192" s="730">
        <v>6057.7</v>
      </c>
      <c r="I1192" s="731">
        <v>5324.4</v>
      </c>
      <c r="J1192" s="611">
        <v>1978</v>
      </c>
      <c r="K1192" s="628">
        <v>249</v>
      </c>
      <c r="L1192" s="11" t="s">
        <v>1026</v>
      </c>
      <c r="M1192" s="889">
        <v>568212</v>
      </c>
      <c r="N1192" s="611">
        <v>0</v>
      </c>
      <c r="O1192" s="611">
        <f>M1192-Q1192</f>
        <v>296616.81</v>
      </c>
      <c r="P1192" s="611">
        <v>0</v>
      </c>
      <c r="Q1192" s="611">
        <v>271595.19</v>
      </c>
      <c r="R1192" s="611">
        <v>0</v>
      </c>
      <c r="S1192" s="612">
        <v>93.799957079419585</v>
      </c>
      <c r="T1192" s="612">
        <v>93.8</v>
      </c>
      <c r="U1192" s="631">
        <v>44561</v>
      </c>
    </row>
    <row r="1193" spans="1:21" x14ac:dyDescent="0.2">
      <c r="A1193" s="442" t="s">
        <v>1059</v>
      </c>
      <c r="B1193" s="205" t="s">
        <v>356</v>
      </c>
      <c r="C1193" s="56" t="s">
        <v>40</v>
      </c>
      <c r="D1193" s="57">
        <v>1977</v>
      </c>
      <c r="E1193" s="57">
        <v>1977</v>
      </c>
      <c r="F1193" s="195" t="s">
        <v>54</v>
      </c>
      <c r="G1193" s="56">
        <v>4</v>
      </c>
      <c r="H1193" s="732">
        <v>6057.7</v>
      </c>
      <c r="I1193" s="733">
        <v>5324.4</v>
      </c>
      <c r="J1193" s="51">
        <v>1978</v>
      </c>
      <c r="K1193" s="354">
        <v>249</v>
      </c>
      <c r="L1193" s="2" t="s">
        <v>1030</v>
      </c>
      <c r="M1193" s="282">
        <v>3031334</v>
      </c>
      <c r="N1193" s="51">
        <v>0</v>
      </c>
      <c r="O1193" s="111">
        <f>M1193-Q1193</f>
        <v>1582410.45</v>
      </c>
      <c r="P1193" s="51">
        <v>0</v>
      </c>
      <c r="Q1193" s="111">
        <v>1448923.55</v>
      </c>
      <c r="R1193" s="51">
        <v>0</v>
      </c>
      <c r="S1193" s="616">
        <v>500.41</v>
      </c>
      <c r="T1193" s="616">
        <v>500.41</v>
      </c>
      <c r="U1193" s="192">
        <v>44561</v>
      </c>
    </row>
    <row r="1194" spans="1:21" ht="13.5" thickBot="1" x14ac:dyDescent="0.25">
      <c r="A1194" s="674"/>
      <c r="B1194" s="701" t="s">
        <v>31</v>
      </c>
      <c r="C1194" s="180" t="s">
        <v>18</v>
      </c>
      <c r="D1194" s="180" t="s">
        <v>18</v>
      </c>
      <c r="E1194" s="180" t="s">
        <v>18</v>
      </c>
      <c r="F1194" s="180" t="s">
        <v>18</v>
      </c>
      <c r="G1194" s="180" t="s">
        <v>18</v>
      </c>
      <c r="H1194" s="618">
        <v>6057.7</v>
      </c>
      <c r="I1194" s="618">
        <v>5324.4</v>
      </c>
      <c r="J1194" s="618">
        <v>1978</v>
      </c>
      <c r="K1194" s="619">
        <v>249</v>
      </c>
      <c r="L1194" s="634" t="s">
        <v>18</v>
      </c>
      <c r="M1194" s="690">
        <f>SUM(M1192:M1193)</f>
        <v>3599546</v>
      </c>
      <c r="N1194" s="690">
        <f t="shared" ref="N1194:Q1194" si="415">SUM(N1192:N1193)</f>
        <v>0</v>
      </c>
      <c r="O1194" s="690">
        <f t="shared" si="415"/>
        <v>1879027.26</v>
      </c>
      <c r="P1194" s="690">
        <f t="shared" ref="P1194" si="416">SUM(P1192:P1193)</f>
        <v>0</v>
      </c>
      <c r="Q1194" s="690">
        <f t="shared" si="415"/>
        <v>1720518.74</v>
      </c>
      <c r="R1194" s="690">
        <f t="shared" ref="R1194" si="417">SUM(R1192:R1193)</f>
        <v>0</v>
      </c>
      <c r="S1194" s="618" t="s">
        <v>18</v>
      </c>
      <c r="T1194" s="618" t="s">
        <v>18</v>
      </c>
      <c r="U1194" s="622" t="s">
        <v>18</v>
      </c>
    </row>
    <row r="1195" spans="1:21" x14ac:dyDescent="0.2">
      <c r="A1195" s="436" t="s">
        <v>1076</v>
      </c>
      <c r="B1195" s="491" t="s">
        <v>357</v>
      </c>
      <c r="C1195" s="160" t="s">
        <v>40</v>
      </c>
      <c r="D1195" s="203">
        <v>1981</v>
      </c>
      <c r="E1195" s="203">
        <v>1981</v>
      </c>
      <c r="F1195" s="189" t="s">
        <v>54</v>
      </c>
      <c r="G1195" s="203">
        <v>4</v>
      </c>
      <c r="H1195" s="308">
        <v>5814.2</v>
      </c>
      <c r="I1195" s="734">
        <v>3132.3</v>
      </c>
      <c r="J1195" s="347">
        <v>2017.7</v>
      </c>
      <c r="K1195" s="374">
        <v>214</v>
      </c>
      <c r="L1195" s="8" t="s">
        <v>1038</v>
      </c>
      <c r="M1195" s="890">
        <v>538569</v>
      </c>
      <c r="N1195" s="128">
        <v>0</v>
      </c>
      <c r="O1195" s="347">
        <f>M1195-Q1195</f>
        <v>281142.63</v>
      </c>
      <c r="P1195" s="128">
        <v>0</v>
      </c>
      <c r="Q1195" s="347">
        <v>257426.37</v>
      </c>
      <c r="R1195" s="128">
        <v>0</v>
      </c>
      <c r="S1195" s="735">
        <v>92.63</v>
      </c>
      <c r="T1195" s="735">
        <v>92.63</v>
      </c>
      <c r="U1195" s="420">
        <v>44561</v>
      </c>
    </row>
    <row r="1196" spans="1:21" x14ac:dyDescent="0.2">
      <c r="A1196" s="442" t="s">
        <v>1076</v>
      </c>
      <c r="B1196" s="205" t="s">
        <v>357</v>
      </c>
      <c r="C1196" s="56" t="s">
        <v>40</v>
      </c>
      <c r="D1196" s="208">
        <v>1981</v>
      </c>
      <c r="E1196" s="208">
        <v>1981</v>
      </c>
      <c r="F1196" s="191" t="s">
        <v>54</v>
      </c>
      <c r="G1196" s="208">
        <v>4</v>
      </c>
      <c r="H1196" s="309">
        <v>5814.2</v>
      </c>
      <c r="I1196" s="309">
        <v>3132.3</v>
      </c>
      <c r="J1196" s="303">
        <v>2017.7</v>
      </c>
      <c r="K1196" s="375">
        <v>214</v>
      </c>
      <c r="L1196" s="10" t="s">
        <v>1027</v>
      </c>
      <c r="M1196" s="282">
        <v>7525319</v>
      </c>
      <c r="N1196" s="303">
        <v>0</v>
      </c>
      <c r="O1196" s="303">
        <f>M1196-Q1196</f>
        <v>3928350.83</v>
      </c>
      <c r="P1196" s="303">
        <v>0</v>
      </c>
      <c r="Q1196" s="303">
        <v>3596968.17</v>
      </c>
      <c r="R1196" s="303">
        <v>0</v>
      </c>
      <c r="S1196" s="736">
        <v>1294.3</v>
      </c>
      <c r="T1196" s="736">
        <v>1294.3</v>
      </c>
      <c r="U1196" s="192">
        <v>44561</v>
      </c>
    </row>
    <row r="1197" spans="1:21" ht="25.5" x14ac:dyDescent="0.2">
      <c r="A1197" s="442" t="s">
        <v>1076</v>
      </c>
      <c r="B1197" s="205" t="s">
        <v>357</v>
      </c>
      <c r="C1197" s="56" t="s">
        <v>40</v>
      </c>
      <c r="D1197" s="208">
        <v>1981</v>
      </c>
      <c r="E1197" s="208">
        <v>1981</v>
      </c>
      <c r="F1197" s="191" t="s">
        <v>54</v>
      </c>
      <c r="G1197" s="208">
        <v>4</v>
      </c>
      <c r="H1197" s="309">
        <v>5814.2</v>
      </c>
      <c r="I1197" s="309">
        <v>3132.3</v>
      </c>
      <c r="J1197" s="303">
        <v>2017.7</v>
      </c>
      <c r="K1197" s="375">
        <v>214</v>
      </c>
      <c r="L1197" s="10" t="s">
        <v>1024</v>
      </c>
      <c r="M1197" s="282">
        <v>409029</v>
      </c>
      <c r="N1197" s="303">
        <v>0</v>
      </c>
      <c r="O1197" s="303">
        <f t="shared" ref="O1197:O1204" si="418">M1197-Q1197</f>
        <v>213520.44</v>
      </c>
      <c r="P1197" s="303">
        <v>0</v>
      </c>
      <c r="Q1197" s="303">
        <v>195508.56</v>
      </c>
      <c r="R1197" s="303">
        <v>0</v>
      </c>
      <c r="S1197" s="736">
        <v>70.349999999999994</v>
      </c>
      <c r="T1197" s="736">
        <v>70.349999999999994</v>
      </c>
      <c r="U1197" s="192">
        <v>44561</v>
      </c>
    </row>
    <row r="1198" spans="1:21" x14ac:dyDescent="0.2">
      <c r="A1198" s="442" t="s">
        <v>1076</v>
      </c>
      <c r="B1198" s="205" t="s">
        <v>357</v>
      </c>
      <c r="C1198" s="56" t="s">
        <v>40</v>
      </c>
      <c r="D1198" s="208">
        <v>1981</v>
      </c>
      <c r="E1198" s="208">
        <v>1981</v>
      </c>
      <c r="F1198" s="191" t="s">
        <v>54</v>
      </c>
      <c r="G1198" s="208">
        <v>4</v>
      </c>
      <c r="H1198" s="309">
        <v>5814.2</v>
      </c>
      <c r="I1198" s="309">
        <v>3132.3</v>
      </c>
      <c r="J1198" s="303">
        <v>2017.7</v>
      </c>
      <c r="K1198" s="375">
        <v>214</v>
      </c>
      <c r="L1198" s="10" t="s">
        <v>1028</v>
      </c>
      <c r="M1198" s="282">
        <v>4738108</v>
      </c>
      <c r="N1198" s="303">
        <v>0</v>
      </c>
      <c r="O1198" s="303">
        <f t="shared" si="418"/>
        <v>2473376.94</v>
      </c>
      <c r="P1198" s="303">
        <v>0</v>
      </c>
      <c r="Q1198" s="303">
        <v>2264731.06</v>
      </c>
      <c r="R1198" s="303">
        <v>0</v>
      </c>
      <c r="S1198" s="736">
        <v>814.92</v>
      </c>
      <c r="T1198" s="736">
        <v>814.92</v>
      </c>
      <c r="U1198" s="192">
        <v>44561</v>
      </c>
    </row>
    <row r="1199" spans="1:21" ht="25.5" x14ac:dyDescent="0.2">
      <c r="A1199" s="442" t="s">
        <v>1076</v>
      </c>
      <c r="B1199" s="205" t="s">
        <v>357</v>
      </c>
      <c r="C1199" s="56" t="s">
        <v>40</v>
      </c>
      <c r="D1199" s="208">
        <v>1981</v>
      </c>
      <c r="E1199" s="208">
        <v>1981</v>
      </c>
      <c r="F1199" s="191" t="s">
        <v>54</v>
      </c>
      <c r="G1199" s="208">
        <v>4</v>
      </c>
      <c r="H1199" s="309">
        <v>5814.2</v>
      </c>
      <c r="I1199" s="309">
        <v>3132.3</v>
      </c>
      <c r="J1199" s="303">
        <v>2017.7</v>
      </c>
      <c r="K1199" s="375">
        <v>214</v>
      </c>
      <c r="L1199" s="10" t="s">
        <v>1039</v>
      </c>
      <c r="M1199" s="282">
        <v>409029</v>
      </c>
      <c r="N1199" s="303">
        <v>0</v>
      </c>
      <c r="O1199" s="303">
        <f t="shared" si="418"/>
        <v>213520.44</v>
      </c>
      <c r="P1199" s="303">
        <v>0</v>
      </c>
      <c r="Q1199" s="303">
        <v>195508.56</v>
      </c>
      <c r="R1199" s="303">
        <v>0</v>
      </c>
      <c r="S1199" s="736">
        <v>70.349999999999994</v>
      </c>
      <c r="T1199" s="736">
        <v>70.349999999999994</v>
      </c>
      <c r="U1199" s="192">
        <v>44561</v>
      </c>
    </row>
    <row r="1200" spans="1:21" x14ac:dyDescent="0.2">
      <c r="A1200" s="442" t="s">
        <v>1076</v>
      </c>
      <c r="B1200" s="205" t="s">
        <v>357</v>
      </c>
      <c r="C1200" s="56" t="s">
        <v>40</v>
      </c>
      <c r="D1200" s="208">
        <v>1981</v>
      </c>
      <c r="E1200" s="208">
        <v>1981</v>
      </c>
      <c r="F1200" s="191" t="s">
        <v>54</v>
      </c>
      <c r="G1200" s="208">
        <v>4</v>
      </c>
      <c r="H1200" s="309">
        <v>5814.2</v>
      </c>
      <c r="I1200" s="309">
        <v>3132.3</v>
      </c>
      <c r="J1200" s="303">
        <v>2017.7</v>
      </c>
      <c r="K1200" s="375">
        <v>214</v>
      </c>
      <c r="L1200" s="10" t="s">
        <v>1029</v>
      </c>
      <c r="M1200" s="282">
        <v>2026249</v>
      </c>
      <c r="N1200" s="303">
        <v>0</v>
      </c>
      <c r="O1200" s="303">
        <f t="shared" si="418"/>
        <v>1057738.1400000001</v>
      </c>
      <c r="P1200" s="303">
        <v>0</v>
      </c>
      <c r="Q1200" s="303">
        <v>968510.86</v>
      </c>
      <c r="R1200" s="303">
        <v>0</v>
      </c>
      <c r="S1200" s="736">
        <v>348.5</v>
      </c>
      <c r="T1200" s="736">
        <v>348.5</v>
      </c>
      <c r="U1200" s="192">
        <v>44561</v>
      </c>
    </row>
    <row r="1201" spans="1:23" x14ac:dyDescent="0.2">
      <c r="A1201" s="442" t="s">
        <v>1076</v>
      </c>
      <c r="B1201" s="205" t="s">
        <v>357</v>
      </c>
      <c r="C1201" s="56" t="s">
        <v>40</v>
      </c>
      <c r="D1201" s="208">
        <v>1981</v>
      </c>
      <c r="E1201" s="208">
        <v>1981</v>
      </c>
      <c r="F1201" s="191" t="s">
        <v>54</v>
      </c>
      <c r="G1201" s="208">
        <v>4</v>
      </c>
      <c r="H1201" s="309">
        <v>5814.2</v>
      </c>
      <c r="I1201" s="309">
        <v>3132.3</v>
      </c>
      <c r="J1201" s="303">
        <v>2017.7</v>
      </c>
      <c r="K1201" s="375">
        <v>214</v>
      </c>
      <c r="L1201" s="10" t="s">
        <v>1036</v>
      </c>
      <c r="M1201" s="282">
        <v>409029</v>
      </c>
      <c r="N1201" s="303">
        <v>0</v>
      </c>
      <c r="O1201" s="303">
        <f t="shared" si="418"/>
        <v>213520.44</v>
      </c>
      <c r="P1201" s="303">
        <v>0</v>
      </c>
      <c r="Q1201" s="303">
        <v>195508.56</v>
      </c>
      <c r="R1201" s="303">
        <v>0</v>
      </c>
      <c r="S1201" s="736">
        <v>70.349999999999994</v>
      </c>
      <c r="T1201" s="736">
        <v>70.349999999999994</v>
      </c>
      <c r="U1201" s="192">
        <v>44561</v>
      </c>
    </row>
    <row r="1202" spans="1:23" x14ac:dyDescent="0.2">
      <c r="A1202" s="442" t="s">
        <v>1076</v>
      </c>
      <c r="B1202" s="205" t="s">
        <v>357</v>
      </c>
      <c r="C1202" s="56" t="s">
        <v>40</v>
      </c>
      <c r="D1202" s="208">
        <v>1981</v>
      </c>
      <c r="E1202" s="208">
        <v>1981</v>
      </c>
      <c r="F1202" s="191" t="s">
        <v>54</v>
      </c>
      <c r="G1202" s="208">
        <v>4</v>
      </c>
      <c r="H1202" s="309">
        <v>5814.2</v>
      </c>
      <c r="I1202" s="309">
        <v>3132.3</v>
      </c>
      <c r="J1202" s="303">
        <v>2017.7</v>
      </c>
      <c r="K1202" s="375">
        <v>214</v>
      </c>
      <c r="L1202" s="10" t="s">
        <v>56</v>
      </c>
      <c r="M1202" s="282">
        <v>2352890</v>
      </c>
      <c r="N1202" s="303">
        <v>0</v>
      </c>
      <c r="O1202" s="303">
        <f t="shared" si="418"/>
        <v>1228250.58</v>
      </c>
      <c r="P1202" s="303">
        <v>0</v>
      </c>
      <c r="Q1202" s="303">
        <v>1124639.42</v>
      </c>
      <c r="R1202" s="303">
        <v>0</v>
      </c>
      <c r="S1202" s="736">
        <v>404.68</v>
      </c>
      <c r="T1202" s="736">
        <v>404.68</v>
      </c>
      <c r="U1202" s="192">
        <v>44561</v>
      </c>
    </row>
    <row r="1203" spans="1:23" ht="25.5" x14ac:dyDescent="0.2">
      <c r="A1203" s="442" t="s">
        <v>1076</v>
      </c>
      <c r="B1203" s="205" t="s">
        <v>357</v>
      </c>
      <c r="C1203" s="56" t="s">
        <v>40</v>
      </c>
      <c r="D1203" s="208">
        <v>1981</v>
      </c>
      <c r="E1203" s="208">
        <v>1981</v>
      </c>
      <c r="F1203" s="191" t="s">
        <v>54</v>
      </c>
      <c r="G1203" s="208">
        <v>4</v>
      </c>
      <c r="H1203" s="309">
        <v>5814.2</v>
      </c>
      <c r="I1203" s="309">
        <v>3132.3</v>
      </c>
      <c r="J1203" s="303">
        <v>2017.7</v>
      </c>
      <c r="K1203" s="375">
        <v>214</v>
      </c>
      <c r="L1203" s="10" t="s">
        <v>1026</v>
      </c>
      <c r="M1203" s="282">
        <v>545372</v>
      </c>
      <c r="N1203" s="303">
        <v>0</v>
      </c>
      <c r="O1203" s="303">
        <f t="shared" si="418"/>
        <v>284693.92000000004</v>
      </c>
      <c r="P1203" s="303">
        <v>0</v>
      </c>
      <c r="Q1203" s="303">
        <v>260678.08</v>
      </c>
      <c r="R1203" s="303">
        <v>0</v>
      </c>
      <c r="S1203" s="736">
        <v>93.8</v>
      </c>
      <c r="T1203" s="736">
        <v>93.8</v>
      </c>
      <c r="U1203" s="192">
        <v>44561</v>
      </c>
    </row>
    <row r="1204" spans="1:23" x14ac:dyDescent="0.2">
      <c r="A1204" s="442" t="s">
        <v>1076</v>
      </c>
      <c r="B1204" s="205" t="s">
        <v>357</v>
      </c>
      <c r="C1204" s="56" t="s">
        <v>40</v>
      </c>
      <c r="D1204" s="208">
        <v>1981</v>
      </c>
      <c r="E1204" s="208">
        <v>1981</v>
      </c>
      <c r="F1204" s="191" t="s">
        <v>54</v>
      </c>
      <c r="G1204" s="208">
        <v>4</v>
      </c>
      <c r="H1204" s="309">
        <v>5814.2</v>
      </c>
      <c r="I1204" s="309">
        <v>3132.3</v>
      </c>
      <c r="J1204" s="128">
        <v>2017.7</v>
      </c>
      <c r="K1204" s="375">
        <v>214</v>
      </c>
      <c r="L1204" s="10" t="s">
        <v>1030</v>
      </c>
      <c r="M1204" s="282">
        <v>2909484</v>
      </c>
      <c r="N1204" s="303">
        <v>0</v>
      </c>
      <c r="O1204" s="303">
        <f t="shared" si="418"/>
        <v>1518802.58</v>
      </c>
      <c r="P1204" s="303">
        <v>0</v>
      </c>
      <c r="Q1204" s="128">
        <v>1390681.42</v>
      </c>
      <c r="R1204" s="303">
        <v>0</v>
      </c>
      <c r="S1204" s="737">
        <v>500.41</v>
      </c>
      <c r="T1204" s="737">
        <v>500.41</v>
      </c>
      <c r="U1204" s="181">
        <v>44561</v>
      </c>
    </row>
    <row r="1205" spans="1:23" ht="13.5" thickBot="1" x14ac:dyDescent="0.25">
      <c r="A1205" s="697"/>
      <c r="B1205" s="646" t="s">
        <v>31</v>
      </c>
      <c r="C1205" s="180" t="s">
        <v>18</v>
      </c>
      <c r="D1205" s="180" t="s">
        <v>18</v>
      </c>
      <c r="E1205" s="180" t="s">
        <v>18</v>
      </c>
      <c r="F1205" s="180" t="s">
        <v>18</v>
      </c>
      <c r="G1205" s="180" t="s">
        <v>18</v>
      </c>
      <c r="H1205" s="618">
        <v>5814.2</v>
      </c>
      <c r="I1205" s="738">
        <v>3132.3</v>
      </c>
      <c r="J1205" s="618">
        <v>2017.7</v>
      </c>
      <c r="K1205" s="619">
        <v>214</v>
      </c>
      <c r="L1205" s="634" t="s">
        <v>18</v>
      </c>
      <c r="M1205" s="690">
        <f>SUM(M1195:M1204)</f>
        <v>21863078</v>
      </c>
      <c r="N1205" s="690">
        <f t="shared" ref="N1205:Q1205" si="419">SUM(N1195:N1204)</f>
        <v>0</v>
      </c>
      <c r="O1205" s="690">
        <f t="shared" si="419"/>
        <v>11412916.940000001</v>
      </c>
      <c r="P1205" s="690">
        <f t="shared" ref="P1205" si="420">SUM(P1195:P1204)</f>
        <v>0</v>
      </c>
      <c r="Q1205" s="690">
        <f t="shared" si="419"/>
        <v>10450161.059999999</v>
      </c>
      <c r="R1205" s="690">
        <f t="shared" ref="R1205" si="421">SUM(R1195:R1204)</f>
        <v>0</v>
      </c>
      <c r="S1205" s="618" t="s">
        <v>18</v>
      </c>
      <c r="T1205" s="618" t="s">
        <v>18</v>
      </c>
      <c r="U1205" s="622" t="s">
        <v>18</v>
      </c>
    </row>
    <row r="1206" spans="1:23" ht="13.5" thickBot="1" x14ac:dyDescent="0.25">
      <c r="A1206" s="155" t="s">
        <v>218</v>
      </c>
      <c r="B1206" s="27" t="s">
        <v>366</v>
      </c>
      <c r="C1206" s="25" t="s">
        <v>18</v>
      </c>
      <c r="D1206" s="25" t="s">
        <v>18</v>
      </c>
      <c r="E1206" s="25" t="s">
        <v>18</v>
      </c>
      <c r="F1206" s="25" t="s">
        <v>18</v>
      </c>
      <c r="G1206" s="25" t="s">
        <v>18</v>
      </c>
      <c r="H1206" s="7">
        <f>H1210+H1215+H1218+H1221</f>
        <v>4058.8</v>
      </c>
      <c r="I1206" s="7">
        <f t="shared" ref="I1206:K1206" si="422">I1210+I1215+I1218+I1221</f>
        <v>3721.5</v>
      </c>
      <c r="J1206" s="7">
        <f t="shared" si="422"/>
        <v>2115.4</v>
      </c>
      <c r="K1206" s="454">
        <f t="shared" si="422"/>
        <v>146</v>
      </c>
      <c r="L1206" s="7" t="s">
        <v>18</v>
      </c>
      <c r="M1206" s="7">
        <f>M1210+M1215+M1218+M1221</f>
        <v>9681655</v>
      </c>
      <c r="N1206" s="7">
        <f t="shared" ref="N1206:R1206" si="423">N1210+N1215+N1218+N1221</f>
        <v>0</v>
      </c>
      <c r="O1206" s="7">
        <f t="shared" si="423"/>
        <v>5811015.8100000005</v>
      </c>
      <c r="P1206" s="7">
        <f t="shared" si="423"/>
        <v>0</v>
      </c>
      <c r="Q1206" s="7">
        <f t="shared" si="423"/>
        <v>3870639.19</v>
      </c>
      <c r="R1206" s="7">
        <f t="shared" si="423"/>
        <v>0</v>
      </c>
      <c r="S1206" s="7" t="s">
        <v>18</v>
      </c>
      <c r="T1206" s="7" t="s">
        <v>18</v>
      </c>
      <c r="U1206" s="28" t="s">
        <v>18</v>
      </c>
      <c r="V1206" s="451"/>
      <c r="W1206" s="557"/>
    </row>
    <row r="1207" spans="1:23" x14ac:dyDescent="0.2">
      <c r="A1207" s="223" t="s">
        <v>219</v>
      </c>
      <c r="B1207" s="249" t="s">
        <v>85</v>
      </c>
      <c r="C1207" s="250" t="s">
        <v>40</v>
      </c>
      <c r="D1207" s="259">
        <v>1977</v>
      </c>
      <c r="E1207" s="259">
        <v>1977</v>
      </c>
      <c r="F1207" s="251" t="s">
        <v>86</v>
      </c>
      <c r="G1207" s="250">
        <v>3</v>
      </c>
      <c r="H1207" s="252">
        <v>1794.4</v>
      </c>
      <c r="I1207" s="252">
        <v>1669.8</v>
      </c>
      <c r="J1207" s="252">
        <v>765.6</v>
      </c>
      <c r="K1207" s="360">
        <v>46</v>
      </c>
      <c r="L1207" s="194" t="s">
        <v>49</v>
      </c>
      <c r="M1207" s="252">
        <v>4105641</v>
      </c>
      <c r="N1207" s="252">
        <v>0</v>
      </c>
      <c r="O1207" s="252">
        <f>M1207-Q1207</f>
        <v>2464242.41</v>
      </c>
      <c r="P1207" s="252">
        <v>0</v>
      </c>
      <c r="Q1207" s="252">
        <v>1641398.59</v>
      </c>
      <c r="R1207" s="252">
        <v>0</v>
      </c>
      <c r="S1207" s="252">
        <f>M1207/J1207</f>
        <v>5362.6449843260189</v>
      </c>
      <c r="T1207" s="213">
        <v>7331.03</v>
      </c>
      <c r="U1207" s="785">
        <v>44561</v>
      </c>
      <c r="V1207" s="786"/>
      <c r="W1207" s="557"/>
    </row>
    <row r="1208" spans="1:23" x14ac:dyDescent="0.2">
      <c r="A1208" s="223" t="s">
        <v>219</v>
      </c>
      <c r="B1208" s="45" t="s">
        <v>85</v>
      </c>
      <c r="C1208" s="22" t="s">
        <v>40</v>
      </c>
      <c r="D1208" s="907">
        <v>1977</v>
      </c>
      <c r="E1208" s="907">
        <v>1977</v>
      </c>
      <c r="F1208" s="46" t="s">
        <v>86</v>
      </c>
      <c r="G1208" s="22">
        <v>3</v>
      </c>
      <c r="H1208" s="910">
        <v>1794.4</v>
      </c>
      <c r="I1208" s="910">
        <v>1669.8</v>
      </c>
      <c r="J1208" s="910">
        <v>765.6</v>
      </c>
      <c r="K1208" s="333">
        <v>46</v>
      </c>
      <c r="L1208" s="10" t="s">
        <v>87</v>
      </c>
      <c r="M1208" s="910">
        <v>120153</v>
      </c>
      <c r="N1208" s="910">
        <v>0</v>
      </c>
      <c r="O1208" s="910">
        <f t="shared" ref="O1208:O1209" si="424">M1208-Q1208</f>
        <v>72116.899999999994</v>
      </c>
      <c r="P1208" s="910">
        <v>0</v>
      </c>
      <c r="Q1208" s="910">
        <v>48036.1</v>
      </c>
      <c r="R1208" s="910">
        <v>0</v>
      </c>
      <c r="S1208" s="910">
        <f t="shared" ref="S1208:S1209" si="425">M1208/H1208</f>
        <v>66.95998662505572</v>
      </c>
      <c r="T1208" s="910">
        <v>66.959999999999994</v>
      </c>
      <c r="U1208" s="787">
        <v>44561</v>
      </c>
      <c r="V1208" s="786"/>
      <c r="W1208" s="557"/>
    </row>
    <row r="1209" spans="1:23" ht="13.5" thickBot="1" x14ac:dyDescent="0.25">
      <c r="A1209" s="223" t="s">
        <v>219</v>
      </c>
      <c r="B1209" s="68" t="s">
        <v>85</v>
      </c>
      <c r="C1209" s="30" t="s">
        <v>40</v>
      </c>
      <c r="D1209" s="31">
        <v>1977</v>
      </c>
      <c r="E1209" s="31">
        <v>1977</v>
      </c>
      <c r="F1209" s="69" t="s">
        <v>86</v>
      </c>
      <c r="G1209" s="30">
        <v>3</v>
      </c>
      <c r="H1209" s="32">
        <v>1794.4</v>
      </c>
      <c r="I1209" s="32">
        <v>1669.8</v>
      </c>
      <c r="J1209" s="32">
        <v>765.6</v>
      </c>
      <c r="K1209" s="357">
        <v>46</v>
      </c>
      <c r="L1209" s="17" t="s">
        <v>37</v>
      </c>
      <c r="M1209" s="32">
        <v>91245</v>
      </c>
      <c r="N1209" s="32">
        <v>0</v>
      </c>
      <c r="O1209" s="32">
        <f t="shared" si="424"/>
        <v>54766.06</v>
      </c>
      <c r="P1209" s="32">
        <v>0</v>
      </c>
      <c r="Q1209" s="32">
        <v>36478.94</v>
      </c>
      <c r="R1209" s="32">
        <v>0</v>
      </c>
      <c r="S1209" s="32">
        <f t="shared" si="425"/>
        <v>50.849866250557284</v>
      </c>
      <c r="T1209" s="60">
        <v>50.85</v>
      </c>
      <c r="U1209" s="788">
        <v>44561</v>
      </c>
      <c r="V1209" s="786"/>
      <c r="W1209" s="557"/>
    </row>
    <row r="1210" spans="1:23" ht="13.5" thickBot="1" x14ac:dyDescent="0.25">
      <c r="A1210" s="226"/>
      <c r="B1210" s="33" t="s">
        <v>31</v>
      </c>
      <c r="C1210" s="25" t="s">
        <v>18</v>
      </c>
      <c r="D1210" s="25" t="s">
        <v>18</v>
      </c>
      <c r="E1210" s="25" t="s">
        <v>18</v>
      </c>
      <c r="F1210" s="25" t="s">
        <v>18</v>
      </c>
      <c r="G1210" s="25" t="s">
        <v>18</v>
      </c>
      <c r="H1210" s="115">
        <f>H1207</f>
        <v>1794.4</v>
      </c>
      <c r="I1210" s="115">
        <f>I1207</f>
        <v>1669.8</v>
      </c>
      <c r="J1210" s="115">
        <f>J1207</f>
        <v>765.6</v>
      </c>
      <c r="K1210" s="361">
        <f>K1207</f>
        <v>46</v>
      </c>
      <c r="L1210" s="16" t="s">
        <v>18</v>
      </c>
      <c r="M1210" s="7">
        <f>M1207+M1208+M1209</f>
        <v>4317039</v>
      </c>
      <c r="N1210" s="7">
        <f t="shared" ref="N1210:R1210" si="426">N1207+N1208+N1209</f>
        <v>0</v>
      </c>
      <c r="O1210" s="7">
        <f t="shared" si="426"/>
        <v>2591125.37</v>
      </c>
      <c r="P1210" s="7">
        <f t="shared" si="426"/>
        <v>0</v>
      </c>
      <c r="Q1210" s="7">
        <f t="shared" si="426"/>
        <v>1725913.6300000001</v>
      </c>
      <c r="R1210" s="7">
        <f t="shared" si="426"/>
        <v>0</v>
      </c>
      <c r="S1210" s="7" t="s">
        <v>18</v>
      </c>
      <c r="T1210" s="7" t="s">
        <v>18</v>
      </c>
      <c r="U1210" s="28" t="s">
        <v>18</v>
      </c>
      <c r="V1210" s="789"/>
      <c r="W1210" s="557"/>
    </row>
    <row r="1211" spans="1:23" x14ac:dyDescent="0.2">
      <c r="A1211" s="234" t="s">
        <v>220</v>
      </c>
      <c r="B1211" s="66" t="s">
        <v>88</v>
      </c>
      <c r="C1211" s="38" t="s">
        <v>40</v>
      </c>
      <c r="D1211" s="39">
        <v>1971</v>
      </c>
      <c r="E1211" s="39">
        <v>2015</v>
      </c>
      <c r="F1211" s="67" t="s">
        <v>89</v>
      </c>
      <c r="G1211" s="38">
        <v>2</v>
      </c>
      <c r="H1211" s="40">
        <v>708.9</v>
      </c>
      <c r="I1211" s="40">
        <v>636.79999999999995</v>
      </c>
      <c r="J1211" s="38">
        <v>430.9</v>
      </c>
      <c r="K1211" s="353">
        <v>31</v>
      </c>
      <c r="L1211" s="280" t="s">
        <v>1098</v>
      </c>
      <c r="M1211" s="40">
        <v>423378</v>
      </c>
      <c r="N1211" s="40">
        <v>0</v>
      </c>
      <c r="O1211" s="40">
        <f>M1211-Q1211</f>
        <v>254115.26</v>
      </c>
      <c r="P1211" s="40">
        <v>0</v>
      </c>
      <c r="Q1211" s="40">
        <v>169262.74</v>
      </c>
      <c r="R1211" s="40">
        <v>0</v>
      </c>
      <c r="S1211" s="40">
        <f t="shared" ref="S1211:S1214" si="427">M1211/H1211</f>
        <v>597.23233178163355</v>
      </c>
      <c r="T1211" s="73">
        <v>552.63</v>
      </c>
      <c r="U1211" s="790">
        <v>44561</v>
      </c>
      <c r="V1211" s="791"/>
      <c r="W1211" s="557"/>
    </row>
    <row r="1212" spans="1:23" x14ac:dyDescent="0.2">
      <c r="A1212" s="905" t="s">
        <v>220</v>
      </c>
      <c r="B1212" s="45" t="s">
        <v>88</v>
      </c>
      <c r="C1212" s="22" t="s">
        <v>40</v>
      </c>
      <c r="D1212" s="907">
        <v>1971</v>
      </c>
      <c r="E1212" s="907">
        <v>2015</v>
      </c>
      <c r="F1212" s="46" t="s">
        <v>89</v>
      </c>
      <c r="G1212" s="22">
        <v>2</v>
      </c>
      <c r="H1212" s="910">
        <v>708.9</v>
      </c>
      <c r="I1212" s="910">
        <v>636.79999999999995</v>
      </c>
      <c r="J1212" s="22">
        <v>430.9</v>
      </c>
      <c r="K1212" s="333">
        <v>31</v>
      </c>
      <c r="L1212" s="18" t="s">
        <v>1099</v>
      </c>
      <c r="M1212" s="910">
        <v>361238</v>
      </c>
      <c r="N1212" s="910">
        <v>0</v>
      </c>
      <c r="O1212" s="40">
        <f t="shared" ref="O1212:O1214" si="428">M1212-Q1212</f>
        <v>216818.27</v>
      </c>
      <c r="P1212" s="910">
        <v>0</v>
      </c>
      <c r="Q1212" s="910">
        <v>144419.73000000001</v>
      </c>
      <c r="R1212" s="910">
        <v>0</v>
      </c>
      <c r="S1212" s="910">
        <f t="shared" si="427"/>
        <v>509.57539850472563</v>
      </c>
      <c r="T1212" s="910">
        <v>581.82000000000005</v>
      </c>
      <c r="U1212" s="792">
        <v>44561</v>
      </c>
      <c r="V1212" s="791"/>
      <c r="W1212" s="557"/>
    </row>
    <row r="1213" spans="1:23" x14ac:dyDescent="0.2">
      <c r="A1213" s="905" t="s">
        <v>220</v>
      </c>
      <c r="B1213" s="45" t="s">
        <v>88</v>
      </c>
      <c r="C1213" s="22" t="s">
        <v>40</v>
      </c>
      <c r="D1213" s="907">
        <v>1971</v>
      </c>
      <c r="E1213" s="907">
        <v>2015</v>
      </c>
      <c r="F1213" s="46" t="s">
        <v>89</v>
      </c>
      <c r="G1213" s="22">
        <v>2</v>
      </c>
      <c r="H1213" s="910">
        <v>708.9</v>
      </c>
      <c r="I1213" s="910">
        <v>636.79999999999995</v>
      </c>
      <c r="J1213" s="22">
        <v>430.9</v>
      </c>
      <c r="K1213" s="333">
        <v>31</v>
      </c>
      <c r="L1213" s="10" t="s">
        <v>36</v>
      </c>
      <c r="M1213" s="910">
        <v>1019116</v>
      </c>
      <c r="N1213" s="910">
        <v>0</v>
      </c>
      <c r="O1213" s="40">
        <f t="shared" si="428"/>
        <v>611682.53</v>
      </c>
      <c r="P1213" s="910">
        <v>0</v>
      </c>
      <c r="Q1213" s="40">
        <v>407433.47</v>
      </c>
      <c r="R1213" s="40">
        <v>0</v>
      </c>
      <c r="S1213" s="910">
        <f t="shared" si="427"/>
        <v>1437.6019184652278</v>
      </c>
      <c r="T1213" s="47">
        <v>3255.29</v>
      </c>
      <c r="U1213" s="787">
        <v>44561</v>
      </c>
      <c r="V1213" s="786"/>
      <c r="W1213" s="557"/>
    </row>
    <row r="1214" spans="1:23" ht="16.5" customHeight="1" thickBot="1" x14ac:dyDescent="0.25">
      <c r="A1214" s="905" t="s">
        <v>220</v>
      </c>
      <c r="B1214" s="74" t="s">
        <v>88</v>
      </c>
      <c r="C1214" s="59" t="s">
        <v>40</v>
      </c>
      <c r="D1214" s="75">
        <v>1971</v>
      </c>
      <c r="E1214" s="75">
        <v>2015</v>
      </c>
      <c r="F1214" s="76" t="s">
        <v>89</v>
      </c>
      <c r="G1214" s="59">
        <v>2</v>
      </c>
      <c r="H1214" s="60">
        <v>708.9</v>
      </c>
      <c r="I1214" s="60">
        <v>636.79999999999995</v>
      </c>
      <c r="J1214" s="59">
        <v>430.9</v>
      </c>
      <c r="K1214" s="358">
        <v>31</v>
      </c>
      <c r="L1214" s="70" t="s">
        <v>1100</v>
      </c>
      <c r="M1214" s="60">
        <v>580579</v>
      </c>
      <c r="N1214" s="77">
        <v>0</v>
      </c>
      <c r="O1214" s="40">
        <f t="shared" si="428"/>
        <v>348468.7</v>
      </c>
      <c r="P1214" s="77">
        <v>0</v>
      </c>
      <c r="Q1214" s="77">
        <v>232110.3</v>
      </c>
      <c r="R1214" s="77">
        <v>0</v>
      </c>
      <c r="S1214" s="60">
        <f t="shared" si="427"/>
        <v>818.98575257441109</v>
      </c>
      <c r="T1214" s="77">
        <v>847.7</v>
      </c>
      <c r="U1214" s="788">
        <v>44561</v>
      </c>
      <c r="V1214" s="786"/>
      <c r="W1214" s="557"/>
    </row>
    <row r="1215" spans="1:23" ht="13.5" thickBot="1" x14ac:dyDescent="0.25">
      <c r="A1215" s="223"/>
      <c r="B1215" s="33" t="s">
        <v>31</v>
      </c>
      <c r="C1215" s="25" t="s">
        <v>18</v>
      </c>
      <c r="D1215" s="25" t="s">
        <v>18</v>
      </c>
      <c r="E1215" s="25" t="s">
        <v>18</v>
      </c>
      <c r="F1215" s="25" t="s">
        <v>18</v>
      </c>
      <c r="G1215" s="25" t="s">
        <v>18</v>
      </c>
      <c r="H1215" s="82">
        <f>H1212</f>
        <v>708.9</v>
      </c>
      <c r="I1215" s="82">
        <f>I1212</f>
        <v>636.79999999999995</v>
      </c>
      <c r="J1215" s="82">
        <f>J1212</f>
        <v>430.9</v>
      </c>
      <c r="K1215" s="359">
        <f>K1212</f>
        <v>31</v>
      </c>
      <c r="L1215" s="16" t="s">
        <v>18</v>
      </c>
      <c r="M1215" s="7">
        <f>M1211+M1212+M1213+M1214</f>
        <v>2384311</v>
      </c>
      <c r="N1215" s="7">
        <f t="shared" ref="N1215:R1215" si="429">N1211+N1212+N1213+N1214</f>
        <v>0</v>
      </c>
      <c r="O1215" s="7">
        <f t="shared" si="429"/>
        <v>1431084.76</v>
      </c>
      <c r="P1215" s="7">
        <f t="shared" si="429"/>
        <v>0</v>
      </c>
      <c r="Q1215" s="7">
        <f t="shared" si="429"/>
        <v>953226.23999999999</v>
      </c>
      <c r="R1215" s="7">
        <f t="shared" si="429"/>
        <v>0</v>
      </c>
      <c r="S1215" s="7" t="s">
        <v>18</v>
      </c>
      <c r="T1215" s="7" t="s">
        <v>18</v>
      </c>
      <c r="U1215" s="28" t="s">
        <v>18</v>
      </c>
      <c r="V1215" s="789"/>
      <c r="W1215" s="557"/>
    </row>
    <row r="1216" spans="1:23" x14ac:dyDescent="0.2">
      <c r="A1216" s="905" t="s">
        <v>221</v>
      </c>
      <c r="B1216" s="525" t="s">
        <v>364</v>
      </c>
      <c r="C1216" s="250" t="s">
        <v>40</v>
      </c>
      <c r="D1216" s="259">
        <v>1972</v>
      </c>
      <c r="E1216" s="259"/>
      <c r="F1216" s="251" t="s">
        <v>89</v>
      </c>
      <c r="G1216" s="250">
        <v>2</v>
      </c>
      <c r="H1216" s="252">
        <v>799</v>
      </c>
      <c r="I1216" s="252">
        <v>725.4</v>
      </c>
      <c r="J1216" s="252">
        <v>429.5</v>
      </c>
      <c r="K1216" s="360">
        <v>35</v>
      </c>
      <c r="L1216" s="270" t="s">
        <v>49</v>
      </c>
      <c r="M1216" s="252">
        <v>2782838</v>
      </c>
      <c r="N1216" s="252">
        <v>0</v>
      </c>
      <c r="O1216" s="252">
        <f>M1216-Q1216</f>
        <v>1670284.23</v>
      </c>
      <c r="P1216" s="252">
        <v>0</v>
      </c>
      <c r="Q1216" s="252">
        <v>1112553.77</v>
      </c>
      <c r="R1216" s="252">
        <v>0</v>
      </c>
      <c r="S1216" s="776">
        <f>M1216/J1216</f>
        <v>6479.2502910360881</v>
      </c>
      <c r="T1216" s="252">
        <v>8323.16</v>
      </c>
      <c r="U1216" s="785">
        <v>44561</v>
      </c>
      <c r="V1216" s="786"/>
      <c r="W1216" s="557"/>
    </row>
    <row r="1217" spans="1:23" ht="13.5" thickBot="1" x14ac:dyDescent="0.25">
      <c r="A1217" s="905" t="s">
        <v>221</v>
      </c>
      <c r="B1217" s="74" t="s">
        <v>364</v>
      </c>
      <c r="C1217" s="59" t="s">
        <v>40</v>
      </c>
      <c r="D1217" s="75">
        <v>1972</v>
      </c>
      <c r="E1217" s="75"/>
      <c r="F1217" s="76" t="s">
        <v>89</v>
      </c>
      <c r="G1217" s="59">
        <v>2</v>
      </c>
      <c r="H1217" s="60">
        <v>799</v>
      </c>
      <c r="I1217" s="60">
        <v>725.4</v>
      </c>
      <c r="J1217" s="60">
        <v>429.5</v>
      </c>
      <c r="K1217" s="358">
        <v>35</v>
      </c>
      <c r="L1217" s="63" t="s">
        <v>94</v>
      </c>
      <c r="M1217" s="60">
        <v>65526</v>
      </c>
      <c r="N1217" s="60">
        <v>0</v>
      </c>
      <c r="O1217" s="60">
        <f>M1217-Q1217</f>
        <v>39329.29</v>
      </c>
      <c r="P1217" s="60">
        <v>0</v>
      </c>
      <c r="Q1217" s="60">
        <v>26196.71</v>
      </c>
      <c r="R1217" s="60">
        <v>0</v>
      </c>
      <c r="S1217" s="60">
        <f>M1217/H1217</f>
        <v>82.010012515644561</v>
      </c>
      <c r="T1217" s="60">
        <v>82.01</v>
      </c>
      <c r="U1217" s="788">
        <v>44561</v>
      </c>
      <c r="V1217" s="786"/>
      <c r="W1217" s="557"/>
    </row>
    <row r="1218" spans="1:23" ht="13.5" thickBot="1" x14ac:dyDescent="0.25">
      <c r="A1218" s="909"/>
      <c r="B1218" s="526" t="s">
        <v>31</v>
      </c>
      <c r="C1218" s="25" t="s">
        <v>18</v>
      </c>
      <c r="D1218" s="25" t="s">
        <v>18</v>
      </c>
      <c r="E1218" s="25" t="s">
        <v>18</v>
      </c>
      <c r="F1218" s="25" t="s">
        <v>18</v>
      </c>
      <c r="G1218" s="25" t="s">
        <v>18</v>
      </c>
      <c r="H1218" s="7">
        <f>H1216</f>
        <v>799</v>
      </c>
      <c r="I1218" s="7">
        <f>I1216</f>
        <v>725.4</v>
      </c>
      <c r="J1218" s="7">
        <f>J1216</f>
        <v>429.5</v>
      </c>
      <c r="K1218" s="335">
        <f>K1216</f>
        <v>35</v>
      </c>
      <c r="L1218" s="16" t="s">
        <v>18</v>
      </c>
      <c r="M1218" s="7">
        <f>M1216+M1217</f>
        <v>2848364</v>
      </c>
      <c r="N1218" s="7">
        <f t="shared" ref="N1218:Q1218" si="430">N1216+N1217</f>
        <v>0</v>
      </c>
      <c r="O1218" s="7">
        <f t="shared" si="430"/>
        <v>1709613.52</v>
      </c>
      <c r="P1218" s="7">
        <f t="shared" si="430"/>
        <v>0</v>
      </c>
      <c r="Q1218" s="7">
        <f t="shared" si="430"/>
        <v>1138750.48</v>
      </c>
      <c r="R1218" s="7">
        <v>0</v>
      </c>
      <c r="S1218" s="7" t="s">
        <v>18</v>
      </c>
      <c r="T1218" s="7" t="s">
        <v>18</v>
      </c>
      <c r="U1218" s="28" t="s">
        <v>18</v>
      </c>
      <c r="V1218" s="789"/>
      <c r="W1218" s="557"/>
    </row>
    <row r="1219" spans="1:23" ht="25.5" x14ac:dyDescent="0.2">
      <c r="A1219" s="905" t="s">
        <v>222</v>
      </c>
      <c r="B1219" s="66" t="s">
        <v>1101</v>
      </c>
      <c r="C1219" s="38" t="s">
        <v>40</v>
      </c>
      <c r="D1219" s="38">
        <v>1973</v>
      </c>
      <c r="E1219" s="38">
        <v>2007</v>
      </c>
      <c r="F1219" s="67" t="s">
        <v>365</v>
      </c>
      <c r="G1219" s="38">
        <v>2</v>
      </c>
      <c r="H1219" s="40">
        <v>756.5</v>
      </c>
      <c r="I1219" s="40">
        <v>689.5</v>
      </c>
      <c r="J1219" s="40">
        <v>489.4</v>
      </c>
      <c r="K1219" s="353">
        <v>34</v>
      </c>
      <c r="L1219" s="8" t="s">
        <v>96</v>
      </c>
      <c r="M1219" s="40">
        <v>75393</v>
      </c>
      <c r="N1219" s="40">
        <v>0</v>
      </c>
      <c r="O1219" s="40">
        <f>M1219-Q1219</f>
        <v>45251.55</v>
      </c>
      <c r="P1219" s="40">
        <v>0</v>
      </c>
      <c r="Q1219" s="40">
        <v>30141.45</v>
      </c>
      <c r="R1219" s="40">
        <v>0</v>
      </c>
      <c r="S1219" s="40">
        <f t="shared" ref="S1219:S1220" si="431">M1219/H1219</f>
        <v>99.660277594183739</v>
      </c>
      <c r="T1219" s="40">
        <v>99.66</v>
      </c>
      <c r="U1219" s="793">
        <v>44561</v>
      </c>
      <c r="V1219" s="786"/>
      <c r="W1219" s="557"/>
    </row>
    <row r="1220" spans="1:23" ht="13.5" thickBot="1" x14ac:dyDescent="0.25">
      <c r="A1220" s="905" t="s">
        <v>222</v>
      </c>
      <c r="B1220" s="68" t="s">
        <v>1101</v>
      </c>
      <c r="C1220" s="30" t="s">
        <v>40</v>
      </c>
      <c r="D1220" s="30">
        <v>1973</v>
      </c>
      <c r="E1220" s="30">
        <v>2007</v>
      </c>
      <c r="F1220" s="69" t="s">
        <v>365</v>
      </c>
      <c r="G1220" s="30">
        <v>2</v>
      </c>
      <c r="H1220" s="32">
        <v>756.5</v>
      </c>
      <c r="I1220" s="32">
        <v>689.5</v>
      </c>
      <c r="J1220" s="32">
        <v>489.4</v>
      </c>
      <c r="K1220" s="357">
        <v>34</v>
      </c>
      <c r="L1220" s="63" t="s">
        <v>37</v>
      </c>
      <c r="M1220" s="60">
        <v>56548</v>
      </c>
      <c r="N1220" s="60">
        <v>0</v>
      </c>
      <c r="O1220" s="40">
        <f>M1220-Q1220</f>
        <v>33940.61</v>
      </c>
      <c r="P1220" s="60">
        <v>0</v>
      </c>
      <c r="Q1220" s="60">
        <v>22607.39</v>
      </c>
      <c r="R1220" s="60">
        <v>0</v>
      </c>
      <c r="S1220" s="60">
        <f t="shared" si="431"/>
        <v>74.749504296100469</v>
      </c>
      <c r="T1220" s="60">
        <v>74.75</v>
      </c>
      <c r="U1220" s="788">
        <v>44561</v>
      </c>
      <c r="V1220" s="786"/>
      <c r="W1220" s="557"/>
    </row>
    <row r="1221" spans="1:23" ht="13.5" thickBot="1" x14ac:dyDescent="0.25">
      <c r="A1221" s="559"/>
      <c r="B1221" s="33" t="s">
        <v>31</v>
      </c>
      <c r="C1221" s="25" t="s">
        <v>18</v>
      </c>
      <c r="D1221" s="25" t="s">
        <v>18</v>
      </c>
      <c r="E1221" s="25" t="s">
        <v>18</v>
      </c>
      <c r="F1221" s="25" t="s">
        <v>18</v>
      </c>
      <c r="G1221" s="25" t="s">
        <v>18</v>
      </c>
      <c r="H1221" s="7">
        <f>H1219</f>
        <v>756.5</v>
      </c>
      <c r="I1221" s="7">
        <f>I1219</f>
        <v>689.5</v>
      </c>
      <c r="J1221" s="7">
        <f>J1219</f>
        <v>489.4</v>
      </c>
      <c r="K1221" s="335">
        <f>K1219</f>
        <v>34</v>
      </c>
      <c r="L1221" s="16" t="s">
        <v>18</v>
      </c>
      <c r="M1221" s="7">
        <f>M1219+M1220</f>
        <v>131941</v>
      </c>
      <c r="N1221" s="7">
        <f t="shared" ref="N1221:Q1221" si="432">N1219+N1220</f>
        <v>0</v>
      </c>
      <c r="O1221" s="7">
        <f t="shared" si="432"/>
        <v>79192.160000000003</v>
      </c>
      <c r="P1221" s="7">
        <f t="shared" si="432"/>
        <v>0</v>
      </c>
      <c r="Q1221" s="7">
        <f t="shared" si="432"/>
        <v>52748.84</v>
      </c>
      <c r="R1221" s="7">
        <v>0</v>
      </c>
      <c r="S1221" s="7" t="s">
        <v>18</v>
      </c>
      <c r="T1221" s="7" t="s">
        <v>18</v>
      </c>
      <c r="U1221" s="28" t="s">
        <v>18</v>
      </c>
      <c r="V1221" s="789"/>
      <c r="W1221" s="557"/>
    </row>
    <row r="1222" spans="1:23" ht="13.5" thickBot="1" x14ac:dyDescent="0.25">
      <c r="A1222" s="155" t="s">
        <v>223</v>
      </c>
      <c r="B1222" s="27" t="s">
        <v>368</v>
      </c>
      <c r="C1222" s="25" t="s">
        <v>18</v>
      </c>
      <c r="D1222" s="25" t="s">
        <v>18</v>
      </c>
      <c r="E1222" s="25" t="s">
        <v>18</v>
      </c>
      <c r="F1222" s="25" t="s">
        <v>18</v>
      </c>
      <c r="G1222" s="25" t="s">
        <v>18</v>
      </c>
      <c r="H1222" s="7">
        <f>H1224</f>
        <v>2872.6</v>
      </c>
      <c r="I1222" s="7">
        <f t="shared" ref="I1222:J1222" si="433">I1224</f>
        <v>1696.7</v>
      </c>
      <c r="J1222" s="7">
        <f t="shared" si="433"/>
        <v>985</v>
      </c>
      <c r="K1222" s="335">
        <f>K1224</f>
        <v>116</v>
      </c>
      <c r="L1222" s="7" t="s">
        <v>18</v>
      </c>
      <c r="M1222" s="7">
        <v>4051668</v>
      </c>
      <c r="N1222" s="7">
        <v>0</v>
      </c>
      <c r="O1222" s="7">
        <v>2627582.5700000003</v>
      </c>
      <c r="P1222" s="7">
        <v>0</v>
      </c>
      <c r="Q1222" s="7">
        <v>1424085.43</v>
      </c>
      <c r="R1222" s="7">
        <v>0</v>
      </c>
      <c r="S1222" s="7" t="s">
        <v>18</v>
      </c>
      <c r="T1222" s="7" t="s">
        <v>18</v>
      </c>
      <c r="U1222" s="28" t="s">
        <v>18</v>
      </c>
    </row>
    <row r="1223" spans="1:23" ht="13.5" thickBot="1" x14ac:dyDescent="0.25">
      <c r="A1223" s="436" t="s">
        <v>224</v>
      </c>
      <c r="B1223" s="108" t="s">
        <v>475</v>
      </c>
      <c r="C1223" s="30" t="s">
        <v>40</v>
      </c>
      <c r="D1223" s="30">
        <v>1987</v>
      </c>
      <c r="E1223" s="30"/>
      <c r="F1223" s="69" t="s">
        <v>90</v>
      </c>
      <c r="G1223" s="30">
        <v>4</v>
      </c>
      <c r="H1223" s="32">
        <v>2872.6</v>
      </c>
      <c r="I1223" s="32">
        <v>1696.7</v>
      </c>
      <c r="J1223" s="32">
        <v>985</v>
      </c>
      <c r="K1223" s="357">
        <v>116</v>
      </c>
      <c r="L1223" s="144" t="s">
        <v>49</v>
      </c>
      <c r="M1223" s="32">
        <v>4051668</v>
      </c>
      <c r="N1223" s="32">
        <v>0</v>
      </c>
      <c r="O1223" s="32">
        <v>2627582.5700000003</v>
      </c>
      <c r="P1223" s="32">
        <v>0</v>
      </c>
      <c r="Q1223" s="32">
        <v>1424085.43</v>
      </c>
      <c r="R1223" s="32">
        <v>0</v>
      </c>
      <c r="S1223" s="32">
        <f>M1223/H1223</f>
        <v>1410.4532479287057</v>
      </c>
      <c r="T1223" s="32">
        <v>2212.44</v>
      </c>
      <c r="U1223" s="272">
        <v>44561</v>
      </c>
    </row>
    <row r="1224" spans="1:23" ht="13.5" thickBot="1" x14ac:dyDescent="0.25">
      <c r="A1224" s="155"/>
      <c r="B1224" s="27" t="s">
        <v>31</v>
      </c>
      <c r="C1224" s="25" t="s">
        <v>18</v>
      </c>
      <c r="D1224" s="25" t="s">
        <v>18</v>
      </c>
      <c r="E1224" s="25" t="s">
        <v>18</v>
      </c>
      <c r="F1224" s="25" t="s">
        <v>18</v>
      </c>
      <c r="G1224" s="25" t="s">
        <v>18</v>
      </c>
      <c r="H1224" s="7">
        <f>H1223</f>
        <v>2872.6</v>
      </c>
      <c r="I1224" s="7">
        <f t="shared" ref="I1224:K1224" si="434">I1223</f>
        <v>1696.7</v>
      </c>
      <c r="J1224" s="7">
        <f t="shared" si="434"/>
        <v>985</v>
      </c>
      <c r="K1224" s="335">
        <f t="shared" si="434"/>
        <v>116</v>
      </c>
      <c r="L1224" s="7" t="s">
        <v>18</v>
      </c>
      <c r="M1224" s="7">
        <v>4051668</v>
      </c>
      <c r="N1224" s="7">
        <v>0</v>
      </c>
      <c r="O1224" s="7">
        <v>2627582.5700000003</v>
      </c>
      <c r="P1224" s="7">
        <v>0</v>
      </c>
      <c r="Q1224" s="7">
        <v>1424085.43</v>
      </c>
      <c r="R1224" s="7">
        <v>0</v>
      </c>
      <c r="S1224" s="7" t="s">
        <v>18</v>
      </c>
      <c r="T1224" s="7" t="s">
        <v>18</v>
      </c>
      <c r="U1224" s="28" t="s">
        <v>18</v>
      </c>
    </row>
    <row r="1225" spans="1:23" ht="13.5" thickBot="1" x14ac:dyDescent="0.25">
      <c r="A1225" s="741" t="s">
        <v>226</v>
      </c>
      <c r="B1225" s="81" t="s">
        <v>225</v>
      </c>
      <c r="C1225" s="25" t="s">
        <v>18</v>
      </c>
      <c r="D1225" s="25" t="s">
        <v>18</v>
      </c>
      <c r="E1225" s="25" t="s">
        <v>18</v>
      </c>
      <c r="F1225" s="25" t="s">
        <v>18</v>
      </c>
      <c r="G1225" s="25" t="s">
        <v>18</v>
      </c>
      <c r="H1225" s="82">
        <f>H1227+H1230+H1232</f>
        <v>5409.1</v>
      </c>
      <c r="I1225" s="82">
        <f t="shared" ref="I1225:K1225" si="435">I1227+I1230+I1232</f>
        <v>4882.7</v>
      </c>
      <c r="J1225" s="82">
        <f t="shared" si="435"/>
        <v>2151.6799999999998</v>
      </c>
      <c r="K1225" s="359">
        <f t="shared" si="435"/>
        <v>300</v>
      </c>
      <c r="L1225" s="16" t="s">
        <v>18</v>
      </c>
      <c r="M1225" s="7">
        <v>7472419</v>
      </c>
      <c r="N1225" s="82">
        <v>0</v>
      </c>
      <c r="O1225" s="82">
        <v>4456824.6900000004</v>
      </c>
      <c r="P1225" s="82">
        <v>0</v>
      </c>
      <c r="Q1225" s="82">
        <v>3015594.31</v>
      </c>
      <c r="R1225" s="82">
        <v>0</v>
      </c>
      <c r="S1225" s="7" t="s">
        <v>18</v>
      </c>
      <c r="T1225" s="7" t="s">
        <v>18</v>
      </c>
      <c r="U1225" s="28" t="s">
        <v>18</v>
      </c>
    </row>
    <row r="1226" spans="1:23" ht="13.5" thickBot="1" x14ac:dyDescent="0.25">
      <c r="A1226" s="223" t="s">
        <v>402</v>
      </c>
      <c r="B1226" s="29" t="s">
        <v>406</v>
      </c>
      <c r="C1226" s="30" t="s">
        <v>40</v>
      </c>
      <c r="D1226" s="31">
        <v>1972</v>
      </c>
      <c r="E1226" s="31">
        <v>2018</v>
      </c>
      <c r="F1226" s="69" t="s">
        <v>407</v>
      </c>
      <c r="G1226" s="30">
        <v>3</v>
      </c>
      <c r="H1226" s="32">
        <v>1801.2</v>
      </c>
      <c r="I1226" s="32">
        <v>1634.9</v>
      </c>
      <c r="J1226" s="32">
        <v>790</v>
      </c>
      <c r="K1226" s="357">
        <v>108</v>
      </c>
      <c r="L1226" s="88" t="s">
        <v>896</v>
      </c>
      <c r="M1226" s="32">
        <v>1484873</v>
      </c>
      <c r="N1226" s="32">
        <v>0</v>
      </c>
      <c r="O1226" s="32">
        <v>885632.7</v>
      </c>
      <c r="P1226" s="32">
        <v>0</v>
      </c>
      <c r="Q1226" s="32">
        <v>599240.30000000005</v>
      </c>
      <c r="R1226" s="32">
        <v>0</v>
      </c>
      <c r="S1226" s="85">
        <f>M1226/H1226</f>
        <v>824.37985787252944</v>
      </c>
      <c r="T1226" s="30">
        <v>824.38</v>
      </c>
      <c r="U1226" s="272">
        <v>44561</v>
      </c>
    </row>
    <row r="1227" spans="1:23" ht="13.5" thickBot="1" x14ac:dyDescent="0.25">
      <c r="A1227" s="87"/>
      <c r="B1227" s="33" t="s">
        <v>31</v>
      </c>
      <c r="C1227" s="25" t="s">
        <v>18</v>
      </c>
      <c r="D1227" s="25" t="s">
        <v>18</v>
      </c>
      <c r="E1227" s="25" t="s">
        <v>18</v>
      </c>
      <c r="F1227" s="25" t="s">
        <v>18</v>
      </c>
      <c r="G1227" s="25" t="s">
        <v>18</v>
      </c>
      <c r="H1227" s="7">
        <f>H1226</f>
        <v>1801.2</v>
      </c>
      <c r="I1227" s="7">
        <f>I1226</f>
        <v>1634.9</v>
      </c>
      <c r="J1227" s="7">
        <f>J1226</f>
        <v>790</v>
      </c>
      <c r="K1227" s="335">
        <f>K1226</f>
        <v>108</v>
      </c>
      <c r="L1227" s="16" t="s">
        <v>18</v>
      </c>
      <c r="M1227" s="7">
        <v>1484873</v>
      </c>
      <c r="N1227" s="7">
        <v>0</v>
      </c>
      <c r="O1227" s="7">
        <v>885632.7</v>
      </c>
      <c r="P1227" s="7">
        <v>0</v>
      </c>
      <c r="Q1227" s="7">
        <v>599240.30000000005</v>
      </c>
      <c r="R1227" s="7">
        <v>0</v>
      </c>
      <c r="S1227" s="25" t="s">
        <v>18</v>
      </c>
      <c r="T1227" s="7" t="s">
        <v>18</v>
      </c>
      <c r="U1227" s="28" t="s">
        <v>18</v>
      </c>
    </row>
    <row r="1228" spans="1:23" x14ac:dyDescent="0.2">
      <c r="A1228" s="220" t="s">
        <v>403</v>
      </c>
      <c r="B1228" s="37" t="s">
        <v>401</v>
      </c>
      <c r="C1228" s="38" t="s">
        <v>40</v>
      </c>
      <c r="D1228" s="39">
        <v>1979</v>
      </c>
      <c r="E1228" s="39">
        <v>2011</v>
      </c>
      <c r="F1228" s="67" t="s">
        <v>399</v>
      </c>
      <c r="G1228" s="38">
        <v>4</v>
      </c>
      <c r="H1228" s="40">
        <v>1769.3</v>
      </c>
      <c r="I1228" s="40">
        <v>1587.1</v>
      </c>
      <c r="J1228" s="40">
        <v>577.67999999999995</v>
      </c>
      <c r="K1228" s="353">
        <v>84</v>
      </c>
      <c r="L1228" s="145" t="s">
        <v>41</v>
      </c>
      <c r="M1228" s="40">
        <v>718637</v>
      </c>
      <c r="N1228" s="40">
        <v>0</v>
      </c>
      <c r="O1228" s="40">
        <v>428621.46</v>
      </c>
      <c r="P1228" s="40">
        <v>0</v>
      </c>
      <c r="Q1228" s="40">
        <v>290015.53999999998</v>
      </c>
      <c r="R1228" s="40">
        <v>0</v>
      </c>
      <c r="S1228" s="72">
        <f>M1228/H1228</f>
        <v>406.17023681682025</v>
      </c>
      <c r="T1228" s="38">
        <v>406.17</v>
      </c>
      <c r="U1228" s="186">
        <v>44561</v>
      </c>
    </row>
    <row r="1229" spans="1:23" ht="13.5" thickBot="1" x14ac:dyDescent="0.25">
      <c r="A1229" s="226" t="s">
        <v>403</v>
      </c>
      <c r="B1229" s="58" t="s">
        <v>401</v>
      </c>
      <c r="C1229" s="59" t="s">
        <v>40</v>
      </c>
      <c r="D1229" s="75">
        <v>1979</v>
      </c>
      <c r="E1229" s="75">
        <v>2011</v>
      </c>
      <c r="F1229" s="76" t="s">
        <v>399</v>
      </c>
      <c r="G1229" s="59">
        <v>4</v>
      </c>
      <c r="H1229" s="60">
        <v>1769.3</v>
      </c>
      <c r="I1229" s="60">
        <v>1587.1</v>
      </c>
      <c r="J1229" s="60">
        <v>577.67999999999995</v>
      </c>
      <c r="K1229" s="358">
        <v>84</v>
      </c>
      <c r="L1229" s="146" t="s">
        <v>49</v>
      </c>
      <c r="M1229" s="60">
        <v>3753204</v>
      </c>
      <c r="N1229" s="60">
        <v>0</v>
      </c>
      <c r="O1229" s="60">
        <v>2238548.4900000002</v>
      </c>
      <c r="P1229" s="60">
        <v>0</v>
      </c>
      <c r="Q1229" s="60">
        <v>1514655.51</v>
      </c>
      <c r="R1229" s="60">
        <v>0</v>
      </c>
      <c r="S1229" s="77">
        <f>M1229/J1229</f>
        <v>6497.0294972995434</v>
      </c>
      <c r="T1229" s="59">
        <v>6497.03</v>
      </c>
      <c r="U1229" s="276">
        <v>44561</v>
      </c>
    </row>
    <row r="1230" spans="1:23" ht="13.5" thickBot="1" x14ac:dyDescent="0.25">
      <c r="A1230" s="87"/>
      <c r="B1230" s="33" t="s">
        <v>31</v>
      </c>
      <c r="C1230" s="25" t="s">
        <v>18</v>
      </c>
      <c r="D1230" s="25" t="s">
        <v>18</v>
      </c>
      <c r="E1230" s="25" t="s">
        <v>18</v>
      </c>
      <c r="F1230" s="25" t="s">
        <v>18</v>
      </c>
      <c r="G1230" s="25" t="s">
        <v>18</v>
      </c>
      <c r="H1230" s="7">
        <f>H1229</f>
        <v>1769.3</v>
      </c>
      <c r="I1230" s="7">
        <f>I1229</f>
        <v>1587.1</v>
      </c>
      <c r="J1230" s="7">
        <f>J1229</f>
        <v>577.67999999999995</v>
      </c>
      <c r="K1230" s="335">
        <f>K1229</f>
        <v>84</v>
      </c>
      <c r="L1230" s="16" t="s">
        <v>18</v>
      </c>
      <c r="M1230" s="7">
        <v>4471841</v>
      </c>
      <c r="N1230" s="7">
        <v>0</v>
      </c>
      <c r="O1230" s="7">
        <v>2667169.9500000002</v>
      </c>
      <c r="P1230" s="7">
        <v>0</v>
      </c>
      <c r="Q1230" s="7">
        <v>1804671.05</v>
      </c>
      <c r="R1230" s="7">
        <v>0</v>
      </c>
      <c r="S1230" s="7" t="s">
        <v>18</v>
      </c>
      <c r="T1230" s="7" t="s">
        <v>18</v>
      </c>
      <c r="U1230" s="28" t="s">
        <v>18</v>
      </c>
    </row>
    <row r="1231" spans="1:23" ht="13.5" thickBot="1" x14ac:dyDescent="0.25">
      <c r="A1231" s="223" t="s">
        <v>404</v>
      </c>
      <c r="B1231" s="29" t="s">
        <v>408</v>
      </c>
      <c r="C1231" s="30" t="s">
        <v>40</v>
      </c>
      <c r="D1231" s="31">
        <v>1974</v>
      </c>
      <c r="E1231" s="31">
        <v>2018</v>
      </c>
      <c r="F1231" s="69" t="s">
        <v>407</v>
      </c>
      <c r="G1231" s="30">
        <v>3</v>
      </c>
      <c r="H1231" s="32">
        <v>1838.6</v>
      </c>
      <c r="I1231" s="32">
        <v>1660.7</v>
      </c>
      <c r="J1231" s="32">
        <v>784</v>
      </c>
      <c r="K1231" s="357">
        <v>108</v>
      </c>
      <c r="L1231" s="88" t="s">
        <v>896</v>
      </c>
      <c r="M1231" s="32">
        <v>1515705</v>
      </c>
      <c r="N1231" s="32">
        <v>0</v>
      </c>
      <c r="O1231" s="32">
        <v>904022.04</v>
      </c>
      <c r="P1231" s="32">
        <v>0</v>
      </c>
      <c r="Q1231" s="32">
        <v>611682.96</v>
      </c>
      <c r="R1231" s="32">
        <v>0</v>
      </c>
      <c r="S1231" s="85">
        <f>M1231/H1231</f>
        <v>824.37996301533781</v>
      </c>
      <c r="T1231" s="30">
        <v>824.38</v>
      </c>
      <c r="U1231" s="272">
        <v>44561</v>
      </c>
    </row>
    <row r="1232" spans="1:23" ht="13.5" thickBot="1" x14ac:dyDescent="0.25">
      <c r="A1232" s="87"/>
      <c r="B1232" s="33" t="s">
        <v>31</v>
      </c>
      <c r="C1232" s="25" t="s">
        <v>18</v>
      </c>
      <c r="D1232" s="25" t="s">
        <v>18</v>
      </c>
      <c r="E1232" s="25" t="s">
        <v>18</v>
      </c>
      <c r="F1232" s="25" t="s">
        <v>18</v>
      </c>
      <c r="G1232" s="25" t="s">
        <v>18</v>
      </c>
      <c r="H1232" s="7">
        <f>H1231</f>
        <v>1838.6</v>
      </c>
      <c r="I1232" s="7">
        <f>I1231</f>
        <v>1660.7</v>
      </c>
      <c r="J1232" s="7">
        <f>J1231</f>
        <v>784</v>
      </c>
      <c r="K1232" s="335">
        <f>K1231</f>
        <v>108</v>
      </c>
      <c r="L1232" s="16" t="s">
        <v>18</v>
      </c>
      <c r="M1232" s="7">
        <v>1515705</v>
      </c>
      <c r="N1232" s="7">
        <v>0</v>
      </c>
      <c r="O1232" s="7">
        <v>904022.04</v>
      </c>
      <c r="P1232" s="7">
        <v>0</v>
      </c>
      <c r="Q1232" s="7">
        <v>611682.96</v>
      </c>
      <c r="R1232" s="7">
        <v>0</v>
      </c>
      <c r="S1232" s="25" t="s">
        <v>18</v>
      </c>
      <c r="T1232" s="7" t="s">
        <v>18</v>
      </c>
      <c r="U1232" s="28" t="s">
        <v>18</v>
      </c>
    </row>
    <row r="1233" spans="1:21" ht="13.5" thickBot="1" x14ac:dyDescent="0.25">
      <c r="A1233" s="155" t="s">
        <v>227</v>
      </c>
      <c r="B1233" s="27" t="s">
        <v>369</v>
      </c>
      <c r="C1233" s="25" t="s">
        <v>18</v>
      </c>
      <c r="D1233" s="25" t="s">
        <v>18</v>
      </c>
      <c r="E1233" s="25" t="s">
        <v>18</v>
      </c>
      <c r="F1233" s="25" t="s">
        <v>18</v>
      </c>
      <c r="G1233" s="25" t="s">
        <v>18</v>
      </c>
      <c r="H1233" s="7">
        <v>1896</v>
      </c>
      <c r="I1233" s="7">
        <v>1732.9</v>
      </c>
      <c r="J1233" s="7"/>
      <c r="K1233" s="335">
        <v>101</v>
      </c>
      <c r="L1233" s="7" t="s">
        <v>18</v>
      </c>
      <c r="M1233" s="7">
        <v>6355784</v>
      </c>
      <c r="N1233" s="7">
        <v>0</v>
      </c>
      <c r="O1233" s="7">
        <v>3691801.5</v>
      </c>
      <c r="P1233" s="7">
        <v>221181</v>
      </c>
      <c r="Q1233" s="7">
        <v>2442801.5</v>
      </c>
      <c r="R1233" s="7">
        <v>0</v>
      </c>
      <c r="S1233" s="7" t="s">
        <v>18</v>
      </c>
      <c r="T1233" s="7" t="s">
        <v>18</v>
      </c>
      <c r="U1233" s="28" t="s">
        <v>18</v>
      </c>
    </row>
    <row r="1234" spans="1:21" ht="13.5" thickBot="1" x14ac:dyDescent="0.25">
      <c r="A1234" s="436" t="s">
        <v>228</v>
      </c>
      <c r="B1234" s="68" t="s">
        <v>457</v>
      </c>
      <c r="C1234" s="30" t="s">
        <v>40</v>
      </c>
      <c r="D1234" s="30">
        <v>1973</v>
      </c>
      <c r="E1234" s="30">
        <v>2010</v>
      </c>
      <c r="F1234" s="69" t="s">
        <v>91</v>
      </c>
      <c r="G1234" s="30">
        <v>3</v>
      </c>
      <c r="H1234" s="32">
        <v>1198.9000000000001</v>
      </c>
      <c r="I1234" s="32">
        <v>1091.0999999999999</v>
      </c>
      <c r="J1234" s="32"/>
      <c r="K1234" s="357">
        <v>53</v>
      </c>
      <c r="L1234" s="17" t="s">
        <v>36</v>
      </c>
      <c r="M1234" s="32">
        <v>1778147</v>
      </c>
      <c r="N1234" s="32">
        <v>0</v>
      </c>
      <c r="O1234" s="32">
        <v>1070088.17</v>
      </c>
      <c r="P1234" s="32">
        <v>0</v>
      </c>
      <c r="Q1234" s="437">
        <v>708058.83</v>
      </c>
      <c r="R1234" s="32">
        <v>0</v>
      </c>
      <c r="S1234" s="32">
        <f>M1234/H1234</f>
        <v>1483.1487196596879</v>
      </c>
      <c r="T1234" s="32">
        <v>2081.96</v>
      </c>
      <c r="U1234" s="272">
        <v>44561</v>
      </c>
    </row>
    <row r="1235" spans="1:21" ht="13.5" thickBot="1" x14ac:dyDescent="0.25">
      <c r="A1235" s="155"/>
      <c r="B1235" s="33" t="s">
        <v>31</v>
      </c>
      <c r="C1235" s="25" t="s">
        <v>18</v>
      </c>
      <c r="D1235" s="25" t="s">
        <v>18</v>
      </c>
      <c r="E1235" s="25" t="s">
        <v>18</v>
      </c>
      <c r="F1235" s="25" t="s">
        <v>18</v>
      </c>
      <c r="G1235" s="25" t="s">
        <v>18</v>
      </c>
      <c r="H1235" s="7">
        <v>1198.9000000000001</v>
      </c>
      <c r="I1235" s="7">
        <v>1091.0999999999999</v>
      </c>
      <c r="J1235" s="7"/>
      <c r="K1235" s="335">
        <v>53</v>
      </c>
      <c r="L1235" s="7" t="s">
        <v>18</v>
      </c>
      <c r="M1235" s="7">
        <v>1778147</v>
      </c>
      <c r="N1235" s="7">
        <v>0</v>
      </c>
      <c r="O1235" s="7">
        <v>1070088.17</v>
      </c>
      <c r="P1235" s="7">
        <v>0</v>
      </c>
      <c r="Q1235" s="7">
        <v>708058.83</v>
      </c>
      <c r="R1235" s="7">
        <v>0</v>
      </c>
      <c r="S1235" s="7" t="s">
        <v>18</v>
      </c>
      <c r="T1235" s="7" t="s">
        <v>18</v>
      </c>
      <c r="U1235" s="28" t="s">
        <v>18</v>
      </c>
    </row>
    <row r="1236" spans="1:21" ht="13.5" thickBot="1" x14ac:dyDescent="0.25">
      <c r="A1236" s="436" t="s">
        <v>229</v>
      </c>
      <c r="B1236" s="68" t="s">
        <v>458</v>
      </c>
      <c r="C1236" s="30" t="s">
        <v>40</v>
      </c>
      <c r="D1236" s="30">
        <v>1960</v>
      </c>
      <c r="E1236" s="30">
        <v>2010</v>
      </c>
      <c r="F1236" s="69" t="s">
        <v>92</v>
      </c>
      <c r="G1236" s="30">
        <v>2</v>
      </c>
      <c r="H1236" s="32">
        <v>697.1</v>
      </c>
      <c r="I1236" s="32">
        <v>641.79999999999995</v>
      </c>
      <c r="J1236" s="32"/>
      <c r="K1236" s="357">
        <v>48</v>
      </c>
      <c r="L1236" s="17" t="s">
        <v>83</v>
      </c>
      <c r="M1236" s="32">
        <v>4577637</v>
      </c>
      <c r="N1236" s="32">
        <v>0</v>
      </c>
      <c r="O1236" s="32">
        <v>2621713.33</v>
      </c>
      <c r="P1236" s="32">
        <v>221181</v>
      </c>
      <c r="Q1236" s="32">
        <v>1734742.67</v>
      </c>
      <c r="R1236" s="32">
        <v>0</v>
      </c>
      <c r="S1236" s="32">
        <f>M1236/H1236</f>
        <v>6566.68627169703</v>
      </c>
      <c r="T1236" s="32">
        <v>5030.63</v>
      </c>
      <c r="U1236" s="272">
        <v>44561</v>
      </c>
    </row>
    <row r="1237" spans="1:21" ht="13.5" thickBot="1" x14ac:dyDescent="0.25">
      <c r="A1237" s="156"/>
      <c r="B1237" s="33" t="s">
        <v>31</v>
      </c>
      <c r="C1237" s="25" t="s">
        <v>18</v>
      </c>
      <c r="D1237" s="25" t="s">
        <v>18</v>
      </c>
      <c r="E1237" s="25" t="s">
        <v>18</v>
      </c>
      <c r="F1237" s="147" t="s">
        <v>18</v>
      </c>
      <c r="G1237" s="25" t="s">
        <v>18</v>
      </c>
      <c r="H1237" s="7">
        <v>697.1</v>
      </c>
      <c r="I1237" s="7">
        <v>641.79999999999995</v>
      </c>
      <c r="J1237" s="7"/>
      <c r="K1237" s="335">
        <v>48</v>
      </c>
      <c r="L1237" s="123" t="s">
        <v>18</v>
      </c>
      <c r="M1237" s="7">
        <v>4577637</v>
      </c>
      <c r="N1237" s="7">
        <v>0</v>
      </c>
      <c r="O1237" s="7">
        <v>2621713.33</v>
      </c>
      <c r="P1237" s="7">
        <v>221181</v>
      </c>
      <c r="Q1237" s="7">
        <v>1734742.67</v>
      </c>
      <c r="R1237" s="7">
        <v>0</v>
      </c>
      <c r="S1237" s="7" t="s">
        <v>18</v>
      </c>
      <c r="T1237" s="7" t="s">
        <v>18</v>
      </c>
      <c r="U1237" s="28" t="s">
        <v>18</v>
      </c>
    </row>
    <row r="1238" spans="1:21" ht="13.5" thickBot="1" x14ac:dyDescent="0.25">
      <c r="A1238" s="155" t="s">
        <v>230</v>
      </c>
      <c r="B1238" s="27" t="s">
        <v>166</v>
      </c>
      <c r="C1238" s="25" t="s">
        <v>18</v>
      </c>
      <c r="D1238" s="25" t="s">
        <v>18</v>
      </c>
      <c r="E1238" s="25" t="s">
        <v>18</v>
      </c>
      <c r="F1238" s="25" t="s">
        <v>18</v>
      </c>
      <c r="G1238" s="25" t="s">
        <v>18</v>
      </c>
      <c r="H1238" s="7">
        <v>0</v>
      </c>
      <c r="I1238" s="7">
        <v>0</v>
      </c>
      <c r="J1238" s="7"/>
      <c r="K1238" s="335">
        <v>0</v>
      </c>
      <c r="L1238" s="16" t="s">
        <v>18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 t="s">
        <v>18</v>
      </c>
      <c r="T1238" s="7" t="s">
        <v>18</v>
      </c>
      <c r="U1238" s="28" t="s">
        <v>18</v>
      </c>
    </row>
    <row r="1239" spans="1:21" ht="13.5" thickBot="1" x14ac:dyDescent="0.25">
      <c r="A1239" s="546" t="s">
        <v>233</v>
      </c>
      <c r="B1239" s="33" t="s">
        <v>232</v>
      </c>
      <c r="C1239" s="25" t="s">
        <v>18</v>
      </c>
      <c r="D1239" s="25" t="s">
        <v>18</v>
      </c>
      <c r="E1239" s="25" t="s">
        <v>18</v>
      </c>
      <c r="F1239" s="25" t="s">
        <v>18</v>
      </c>
      <c r="G1239" s="25" t="s">
        <v>18</v>
      </c>
      <c r="H1239" s="82">
        <f>H1241</f>
        <v>1837</v>
      </c>
      <c r="I1239" s="82">
        <f t="shared" ref="I1239:K1239" si="436">I1241</f>
        <v>1667.9</v>
      </c>
      <c r="J1239" s="82">
        <f t="shared" si="436"/>
        <v>565.74</v>
      </c>
      <c r="K1239" s="359">
        <f t="shared" si="436"/>
        <v>42</v>
      </c>
      <c r="L1239" s="25" t="s">
        <v>18</v>
      </c>
      <c r="M1239" s="7">
        <v>3677327</v>
      </c>
      <c r="N1239" s="7">
        <v>0</v>
      </c>
      <c r="O1239" s="7">
        <v>2217571.37</v>
      </c>
      <c r="P1239" s="7">
        <v>0</v>
      </c>
      <c r="Q1239" s="7">
        <v>1459755.63</v>
      </c>
      <c r="R1239" s="7">
        <v>0</v>
      </c>
      <c r="S1239" s="90" t="s">
        <v>18</v>
      </c>
      <c r="T1239" s="90" t="s">
        <v>18</v>
      </c>
      <c r="U1239" s="91" t="s">
        <v>18</v>
      </c>
    </row>
    <row r="1240" spans="1:21" ht="15.75" thickBot="1" x14ac:dyDescent="0.3">
      <c r="A1240" s="438" t="s">
        <v>646</v>
      </c>
      <c r="B1240" s="404" t="s">
        <v>649</v>
      </c>
      <c r="C1240" s="401" t="s">
        <v>40</v>
      </c>
      <c r="D1240" s="401">
        <v>1988</v>
      </c>
      <c r="E1240" s="401"/>
      <c r="F1240" s="405" t="s">
        <v>650</v>
      </c>
      <c r="G1240" s="401">
        <v>4</v>
      </c>
      <c r="H1240" s="407">
        <v>1837</v>
      </c>
      <c r="I1240" s="408">
        <v>1667.9</v>
      </c>
      <c r="J1240" s="402">
        <v>565.74</v>
      </c>
      <c r="K1240" s="403">
        <v>42</v>
      </c>
      <c r="L1240" s="409" t="s">
        <v>49</v>
      </c>
      <c r="M1240" s="402">
        <v>3677327</v>
      </c>
      <c r="N1240" s="402">
        <v>0</v>
      </c>
      <c r="O1240" s="402">
        <v>2217571.37</v>
      </c>
      <c r="P1240" s="402">
        <v>0</v>
      </c>
      <c r="Q1240" s="402">
        <v>1459755.63</v>
      </c>
      <c r="R1240" s="402">
        <v>0</v>
      </c>
      <c r="S1240" s="402">
        <f>M1240/J1240</f>
        <v>6500.0300491391808</v>
      </c>
      <c r="T1240" s="410" t="s">
        <v>651</v>
      </c>
      <c r="U1240" s="419">
        <v>44561</v>
      </c>
    </row>
    <row r="1241" spans="1:21" ht="15" thickBot="1" x14ac:dyDescent="0.25">
      <c r="A1241" s="154"/>
      <c r="B1241" s="394" t="s">
        <v>31</v>
      </c>
      <c r="C1241" s="395" t="s">
        <v>18</v>
      </c>
      <c r="D1241" s="395" t="s">
        <v>18</v>
      </c>
      <c r="E1241" s="395" t="s">
        <v>18</v>
      </c>
      <c r="F1241" s="395" t="s">
        <v>18</v>
      </c>
      <c r="G1241" s="395" t="s">
        <v>18</v>
      </c>
      <c r="H1241" s="7">
        <f>H1240</f>
        <v>1837</v>
      </c>
      <c r="I1241" s="7">
        <f t="shared" ref="I1241:J1241" si="437">I1240</f>
        <v>1667.9</v>
      </c>
      <c r="J1241" s="7">
        <f t="shared" si="437"/>
        <v>565.74</v>
      </c>
      <c r="K1241" s="335">
        <v>42</v>
      </c>
      <c r="L1241" s="132" t="s">
        <v>18</v>
      </c>
      <c r="M1241" s="90">
        <v>3677327</v>
      </c>
      <c r="N1241" s="90">
        <v>0</v>
      </c>
      <c r="O1241" s="90">
        <v>2217571.37</v>
      </c>
      <c r="P1241" s="90">
        <v>0</v>
      </c>
      <c r="Q1241" s="90">
        <v>1459755.63</v>
      </c>
      <c r="R1241" s="396">
        <v>0</v>
      </c>
      <c r="S1241" s="396" t="s">
        <v>18</v>
      </c>
      <c r="T1241" s="396" t="s">
        <v>18</v>
      </c>
      <c r="U1241" s="398" t="s">
        <v>18</v>
      </c>
    </row>
    <row r="1242" spans="1:21" ht="13.5" thickBot="1" x14ac:dyDescent="0.25">
      <c r="A1242" s="155" t="s">
        <v>234</v>
      </c>
      <c r="B1242" s="27" t="s">
        <v>167</v>
      </c>
      <c r="C1242" s="96" t="s">
        <v>18</v>
      </c>
      <c r="D1242" s="96" t="s">
        <v>18</v>
      </c>
      <c r="E1242" s="96" t="s">
        <v>18</v>
      </c>
      <c r="F1242" s="96" t="s">
        <v>18</v>
      </c>
      <c r="G1242" s="96" t="s">
        <v>18</v>
      </c>
      <c r="H1242" s="7">
        <f>H1245</f>
        <v>2672.7</v>
      </c>
      <c r="I1242" s="7">
        <f t="shared" ref="I1242:K1242" si="438">I1245</f>
        <v>2672.7</v>
      </c>
      <c r="J1242" s="7">
        <f t="shared" si="438"/>
        <v>816.6</v>
      </c>
      <c r="K1242" s="335">
        <f t="shared" si="438"/>
        <v>180</v>
      </c>
      <c r="L1242" s="7" t="s">
        <v>18</v>
      </c>
      <c r="M1242" s="90">
        <v>2884101</v>
      </c>
      <c r="N1242" s="90">
        <v>0</v>
      </c>
      <c r="O1242" s="90">
        <v>1708302.3299999998</v>
      </c>
      <c r="P1242" s="90">
        <v>0</v>
      </c>
      <c r="Q1242" s="90">
        <v>1175798.6700000002</v>
      </c>
      <c r="R1242" s="90">
        <v>0</v>
      </c>
      <c r="S1242" s="90" t="s">
        <v>18</v>
      </c>
      <c r="T1242" s="90" t="s">
        <v>18</v>
      </c>
      <c r="U1242" s="91" t="s">
        <v>18</v>
      </c>
    </row>
    <row r="1243" spans="1:21" x14ac:dyDescent="0.2">
      <c r="A1243" s="196" t="s">
        <v>235</v>
      </c>
      <c r="B1243" s="107" t="s">
        <v>107</v>
      </c>
      <c r="C1243" s="92" t="s">
        <v>40</v>
      </c>
      <c r="D1243" s="93">
        <v>1973</v>
      </c>
      <c r="E1243" s="93">
        <v>2011</v>
      </c>
      <c r="F1243" s="94">
        <v>43511</v>
      </c>
      <c r="G1243" s="92">
        <v>5</v>
      </c>
      <c r="H1243" s="95">
        <v>2672.7</v>
      </c>
      <c r="I1243" s="95">
        <v>2672.7</v>
      </c>
      <c r="J1243" s="95">
        <v>816.6</v>
      </c>
      <c r="K1243" s="370">
        <v>180</v>
      </c>
      <c r="L1243" s="148" t="s">
        <v>49</v>
      </c>
      <c r="M1243" s="95">
        <v>2859897</v>
      </c>
      <c r="N1243" s="95">
        <v>0</v>
      </c>
      <c r="O1243" s="95">
        <v>1693965.89</v>
      </c>
      <c r="P1243" s="95">
        <v>0</v>
      </c>
      <c r="Q1243" s="95">
        <v>1165931.1100000001</v>
      </c>
      <c r="R1243" s="95">
        <v>0</v>
      </c>
      <c r="S1243" s="95">
        <f>M1243/J1243</f>
        <v>3502.2005878030859</v>
      </c>
      <c r="T1243" s="95">
        <v>3502.2</v>
      </c>
      <c r="U1243" s="425">
        <v>44561</v>
      </c>
    </row>
    <row r="1244" spans="1:21" ht="13.5" thickBot="1" x14ac:dyDescent="0.25">
      <c r="A1244" s="197" t="str">
        <f>A1243</f>
        <v>5.9.1</v>
      </c>
      <c r="B1244" s="149" t="s">
        <v>107</v>
      </c>
      <c r="C1244" s="99" t="s">
        <v>40</v>
      </c>
      <c r="D1244" s="100">
        <v>1973</v>
      </c>
      <c r="E1244" s="100">
        <v>2011</v>
      </c>
      <c r="F1244" s="101">
        <v>43511</v>
      </c>
      <c r="G1244" s="99">
        <v>5</v>
      </c>
      <c r="H1244" s="102">
        <v>2672.7</v>
      </c>
      <c r="I1244" s="102">
        <v>2672.7</v>
      </c>
      <c r="J1244" s="102">
        <v>816.6</v>
      </c>
      <c r="K1244" s="372">
        <v>180</v>
      </c>
      <c r="L1244" s="106" t="s">
        <v>93</v>
      </c>
      <c r="M1244" s="102">
        <v>24204</v>
      </c>
      <c r="N1244" s="102">
        <v>0</v>
      </c>
      <c r="O1244" s="102">
        <v>14336.44</v>
      </c>
      <c r="P1244" s="102">
        <v>0</v>
      </c>
      <c r="Q1244" s="102">
        <v>9867.56</v>
      </c>
      <c r="R1244" s="102">
        <v>0</v>
      </c>
      <c r="S1244" s="102">
        <f>M1244/J1244</f>
        <v>29.639970609845701</v>
      </c>
      <c r="T1244" s="102">
        <v>29.64</v>
      </c>
      <c r="U1244" s="246">
        <v>44561</v>
      </c>
    </row>
    <row r="1245" spans="1:21" ht="13.5" thickBot="1" x14ac:dyDescent="0.25">
      <c r="A1245" s="744"/>
      <c r="B1245" s="103" t="s">
        <v>31</v>
      </c>
      <c r="C1245" s="96" t="s">
        <v>18</v>
      </c>
      <c r="D1245" s="96" t="s">
        <v>18</v>
      </c>
      <c r="E1245" s="96" t="s">
        <v>18</v>
      </c>
      <c r="F1245" s="96" t="s">
        <v>18</v>
      </c>
      <c r="G1245" s="96" t="s">
        <v>18</v>
      </c>
      <c r="H1245" s="90">
        <f>H1243</f>
        <v>2672.7</v>
      </c>
      <c r="I1245" s="90">
        <f t="shared" ref="I1245:K1245" si="439">I1243</f>
        <v>2672.7</v>
      </c>
      <c r="J1245" s="90">
        <f t="shared" si="439"/>
        <v>816.6</v>
      </c>
      <c r="K1245" s="343">
        <f t="shared" si="439"/>
        <v>180</v>
      </c>
      <c r="L1245" s="97" t="s">
        <v>18</v>
      </c>
      <c r="M1245" s="90">
        <v>2884101</v>
      </c>
      <c r="N1245" s="90">
        <v>0</v>
      </c>
      <c r="O1245" s="90">
        <v>1708302.3299999998</v>
      </c>
      <c r="P1245" s="90">
        <v>0</v>
      </c>
      <c r="Q1245" s="90">
        <v>1175798.6700000002</v>
      </c>
      <c r="R1245" s="90">
        <v>0</v>
      </c>
      <c r="S1245" s="90" t="s">
        <v>18</v>
      </c>
      <c r="T1245" s="90" t="s">
        <v>18</v>
      </c>
      <c r="U1245" s="91" t="s">
        <v>18</v>
      </c>
    </row>
    <row r="1246" spans="1:21" ht="13.5" thickBot="1" x14ac:dyDescent="0.25">
      <c r="A1246" s="154" t="s">
        <v>239</v>
      </c>
      <c r="B1246" s="27" t="s">
        <v>168</v>
      </c>
      <c r="C1246" s="25" t="s">
        <v>18</v>
      </c>
      <c r="D1246" s="25" t="s">
        <v>18</v>
      </c>
      <c r="E1246" s="25" t="s">
        <v>18</v>
      </c>
      <c r="F1246" s="25" t="s">
        <v>18</v>
      </c>
      <c r="G1246" s="25" t="s">
        <v>18</v>
      </c>
      <c r="H1246" s="7">
        <f>H1248+H1250+H1252+H1255+H1257+H1259</f>
        <v>7835.0999999999995</v>
      </c>
      <c r="I1246" s="7">
        <f t="shared" ref="I1246:J1246" si="440">I1248+I1250+I1252+I1255+I1257+I1259</f>
        <v>5733.5</v>
      </c>
      <c r="J1246" s="7">
        <f t="shared" si="440"/>
        <v>2831.5499999999997</v>
      </c>
      <c r="K1246" s="335">
        <f>K1248+K1250+K1252+K1255+K1257+K1259</f>
        <v>287</v>
      </c>
      <c r="L1246" s="7" t="s">
        <v>18</v>
      </c>
      <c r="M1246" s="7">
        <v>7586761</v>
      </c>
      <c r="N1246" s="7">
        <v>0</v>
      </c>
      <c r="O1246" s="7">
        <v>4551526.43</v>
      </c>
      <c r="P1246" s="7">
        <v>61361.91</v>
      </c>
      <c r="Q1246" s="7">
        <v>2973872.66</v>
      </c>
      <c r="R1246" s="7">
        <v>0</v>
      </c>
      <c r="S1246" s="7" t="s">
        <v>18</v>
      </c>
      <c r="T1246" s="7" t="s">
        <v>18</v>
      </c>
      <c r="U1246" s="28" t="s">
        <v>18</v>
      </c>
    </row>
    <row r="1247" spans="1:21" ht="13.5" thickBot="1" x14ac:dyDescent="0.25">
      <c r="A1247" s="223" t="s">
        <v>240</v>
      </c>
      <c r="B1247" s="68" t="s">
        <v>103</v>
      </c>
      <c r="C1247" s="30" t="s">
        <v>40</v>
      </c>
      <c r="D1247" s="30">
        <v>1979</v>
      </c>
      <c r="E1247" s="30"/>
      <c r="F1247" s="69" t="s">
        <v>100</v>
      </c>
      <c r="G1247" s="30">
        <v>4</v>
      </c>
      <c r="H1247" s="32">
        <v>2270.4</v>
      </c>
      <c r="I1247" s="32">
        <v>1582.9</v>
      </c>
      <c r="J1247" s="32">
        <v>541.41999999999996</v>
      </c>
      <c r="K1247" s="357">
        <v>57</v>
      </c>
      <c r="L1247" s="109" t="s">
        <v>55</v>
      </c>
      <c r="M1247" s="32">
        <v>3519013</v>
      </c>
      <c r="N1247" s="32">
        <v>0</v>
      </c>
      <c r="O1247" s="32">
        <v>2128376.25</v>
      </c>
      <c r="P1247" s="32">
        <v>0</v>
      </c>
      <c r="Q1247" s="32">
        <v>1390636.75</v>
      </c>
      <c r="R1247" s="32">
        <v>0</v>
      </c>
      <c r="S1247" s="32">
        <f>M1247/J1247</f>
        <v>6499.5992020981867</v>
      </c>
      <c r="T1247" s="32">
        <v>6499.6</v>
      </c>
      <c r="U1247" s="428" t="s">
        <v>367</v>
      </c>
    </row>
    <row r="1248" spans="1:21" ht="13.5" thickBot="1" x14ac:dyDescent="0.25">
      <c r="A1248" s="156"/>
      <c r="B1248" s="33" t="s">
        <v>31</v>
      </c>
      <c r="C1248" s="25" t="s">
        <v>18</v>
      </c>
      <c r="D1248" s="25" t="s">
        <v>18</v>
      </c>
      <c r="E1248" s="25" t="s">
        <v>18</v>
      </c>
      <c r="F1248" s="25" t="s">
        <v>18</v>
      </c>
      <c r="G1248" s="25" t="s">
        <v>18</v>
      </c>
      <c r="H1248" s="7">
        <f>H1247</f>
        <v>2270.4</v>
      </c>
      <c r="I1248" s="7">
        <f t="shared" ref="I1248:K1248" si="441">I1247</f>
        <v>1582.9</v>
      </c>
      <c r="J1248" s="7">
        <f t="shared" si="441"/>
        <v>541.41999999999996</v>
      </c>
      <c r="K1248" s="335">
        <f t="shared" si="441"/>
        <v>57</v>
      </c>
      <c r="L1248" s="7" t="s">
        <v>18</v>
      </c>
      <c r="M1248" s="7">
        <v>3519013</v>
      </c>
      <c r="N1248" s="7">
        <v>0</v>
      </c>
      <c r="O1248" s="7">
        <v>2128376.25</v>
      </c>
      <c r="P1248" s="7">
        <v>0</v>
      </c>
      <c r="Q1248" s="7">
        <v>1390636.75</v>
      </c>
      <c r="R1248" s="7">
        <v>0</v>
      </c>
      <c r="S1248" s="7" t="s">
        <v>18</v>
      </c>
      <c r="T1248" s="7" t="s">
        <v>18</v>
      </c>
      <c r="U1248" s="28" t="s">
        <v>18</v>
      </c>
    </row>
    <row r="1249" spans="1:21" ht="13.5" thickBot="1" x14ac:dyDescent="0.25">
      <c r="A1249" s="223" t="s">
        <v>241</v>
      </c>
      <c r="B1249" s="68" t="s">
        <v>440</v>
      </c>
      <c r="C1249" s="30" t="s">
        <v>40</v>
      </c>
      <c r="D1249" s="83" t="s">
        <v>137</v>
      </c>
      <c r="E1249" s="83" t="s">
        <v>370</v>
      </c>
      <c r="F1249" s="69" t="s">
        <v>84</v>
      </c>
      <c r="G1249" s="83" t="s">
        <v>59</v>
      </c>
      <c r="H1249" s="365">
        <v>1739.4</v>
      </c>
      <c r="I1249" s="32">
        <v>1115.9000000000001</v>
      </c>
      <c r="J1249" s="32">
        <v>509.04</v>
      </c>
      <c r="K1249" s="357">
        <v>61</v>
      </c>
      <c r="L1249" s="17" t="s">
        <v>36</v>
      </c>
      <c r="M1249" s="32">
        <v>2562100</v>
      </c>
      <c r="N1249" s="32">
        <v>0</v>
      </c>
      <c r="O1249" s="32">
        <v>1512501.24</v>
      </c>
      <c r="P1249" s="32">
        <v>61361.91</v>
      </c>
      <c r="Q1249" s="32">
        <v>988236.85</v>
      </c>
      <c r="R1249" s="32">
        <v>0</v>
      </c>
      <c r="S1249" s="32">
        <f t="shared" ref="S1249" si="442">M1249/I1249</f>
        <v>2295.9942647190605</v>
      </c>
      <c r="T1249" s="83" t="s">
        <v>371</v>
      </c>
      <c r="U1249" s="428" t="s">
        <v>367</v>
      </c>
    </row>
    <row r="1250" spans="1:21" ht="13.5" thickBot="1" x14ac:dyDescent="0.25">
      <c r="A1250" s="156"/>
      <c r="B1250" s="33" t="s">
        <v>31</v>
      </c>
      <c r="C1250" s="25" t="s">
        <v>18</v>
      </c>
      <c r="D1250" s="25" t="s">
        <v>18</v>
      </c>
      <c r="E1250" s="25" t="s">
        <v>18</v>
      </c>
      <c r="F1250" s="25" t="s">
        <v>18</v>
      </c>
      <c r="G1250" s="25" t="s">
        <v>18</v>
      </c>
      <c r="H1250" s="7">
        <f>H1249</f>
        <v>1739.4</v>
      </c>
      <c r="I1250" s="7">
        <f>I1249</f>
        <v>1115.9000000000001</v>
      </c>
      <c r="J1250" s="7">
        <f>J1249</f>
        <v>509.04</v>
      </c>
      <c r="K1250" s="335">
        <f>K1249</f>
        <v>61</v>
      </c>
      <c r="L1250" s="7" t="s">
        <v>18</v>
      </c>
      <c r="M1250" s="7">
        <v>2562100</v>
      </c>
      <c r="N1250" s="7">
        <v>0</v>
      </c>
      <c r="O1250" s="7">
        <v>1512501.24</v>
      </c>
      <c r="P1250" s="7">
        <v>61361.91</v>
      </c>
      <c r="Q1250" s="7">
        <v>988236.85</v>
      </c>
      <c r="R1250" s="7">
        <v>0</v>
      </c>
      <c r="S1250" s="7" t="s">
        <v>18</v>
      </c>
      <c r="T1250" s="7" t="s">
        <v>18</v>
      </c>
      <c r="U1250" s="28" t="s">
        <v>18</v>
      </c>
    </row>
    <row r="1251" spans="1:21" ht="15.75" customHeight="1" thickBot="1" x14ac:dyDescent="0.25">
      <c r="A1251" s="436" t="s">
        <v>242</v>
      </c>
      <c r="B1251" s="68" t="s">
        <v>105</v>
      </c>
      <c r="C1251" s="30" t="s">
        <v>40</v>
      </c>
      <c r="D1251" s="31">
        <v>1974</v>
      </c>
      <c r="E1251" s="31"/>
      <c r="F1251" s="69" t="s">
        <v>52</v>
      </c>
      <c r="G1251" s="30">
        <v>3</v>
      </c>
      <c r="H1251" s="32">
        <v>1743.8</v>
      </c>
      <c r="I1251" s="32">
        <v>1115</v>
      </c>
      <c r="J1251" s="32">
        <v>509.04</v>
      </c>
      <c r="K1251" s="357">
        <v>63</v>
      </c>
      <c r="L1251" s="17" t="s">
        <v>96</v>
      </c>
      <c r="M1251" s="32">
        <v>198811</v>
      </c>
      <c r="N1251" s="32">
        <v>0</v>
      </c>
      <c r="O1251" s="32">
        <v>120245.25</v>
      </c>
      <c r="P1251" s="32">
        <v>0</v>
      </c>
      <c r="Q1251" s="32">
        <v>78565.75</v>
      </c>
      <c r="R1251" s="32">
        <v>0</v>
      </c>
      <c r="S1251" s="32">
        <f>M1251/H1251</f>
        <v>114.01020759261384</v>
      </c>
      <c r="T1251" s="32">
        <v>114.01</v>
      </c>
      <c r="U1251" s="428" t="s">
        <v>367</v>
      </c>
    </row>
    <row r="1252" spans="1:21" ht="13.5" thickBot="1" x14ac:dyDescent="0.25">
      <c r="A1252" s="156"/>
      <c r="B1252" s="33" t="s">
        <v>31</v>
      </c>
      <c r="C1252" s="25" t="s">
        <v>18</v>
      </c>
      <c r="D1252" s="25" t="s">
        <v>18</v>
      </c>
      <c r="E1252" s="25" t="s">
        <v>18</v>
      </c>
      <c r="F1252" s="25" t="s">
        <v>18</v>
      </c>
      <c r="G1252" s="25" t="s">
        <v>18</v>
      </c>
      <c r="H1252" s="7">
        <f>H1251</f>
        <v>1743.8</v>
      </c>
      <c r="I1252" s="7">
        <f t="shared" ref="I1252:K1252" si="443">I1251</f>
        <v>1115</v>
      </c>
      <c r="J1252" s="7">
        <f t="shared" si="443"/>
        <v>509.04</v>
      </c>
      <c r="K1252" s="335">
        <f t="shared" si="443"/>
        <v>63</v>
      </c>
      <c r="L1252" s="16" t="s">
        <v>18</v>
      </c>
      <c r="M1252" s="7">
        <v>198811</v>
      </c>
      <c r="N1252" s="7">
        <v>0</v>
      </c>
      <c r="O1252" s="7">
        <v>120245.25</v>
      </c>
      <c r="P1252" s="7">
        <v>0</v>
      </c>
      <c r="Q1252" s="7">
        <v>78565.75</v>
      </c>
      <c r="R1252" s="7">
        <v>0</v>
      </c>
      <c r="S1252" s="7" t="s">
        <v>18</v>
      </c>
      <c r="T1252" s="7" t="s">
        <v>18</v>
      </c>
      <c r="U1252" s="28" t="s">
        <v>18</v>
      </c>
    </row>
    <row r="1253" spans="1:21" x14ac:dyDescent="0.2">
      <c r="A1253" s="196" t="s">
        <v>243</v>
      </c>
      <c r="B1253" s="66" t="s">
        <v>439</v>
      </c>
      <c r="C1253" s="38" t="s">
        <v>40</v>
      </c>
      <c r="D1253" s="38">
        <v>1970</v>
      </c>
      <c r="E1253" s="38">
        <v>2015</v>
      </c>
      <c r="F1253" s="67" t="s">
        <v>99</v>
      </c>
      <c r="G1253" s="38">
        <v>2</v>
      </c>
      <c r="H1253" s="40">
        <v>689.9</v>
      </c>
      <c r="I1253" s="40">
        <v>637.9</v>
      </c>
      <c r="J1253" s="40">
        <v>414.05</v>
      </c>
      <c r="K1253" s="353">
        <v>32</v>
      </c>
      <c r="L1253" s="8" t="s">
        <v>34</v>
      </c>
      <c r="M1253" s="40">
        <v>378476</v>
      </c>
      <c r="N1253" s="40">
        <v>0</v>
      </c>
      <c r="O1253" s="40">
        <v>228910.59</v>
      </c>
      <c r="P1253" s="40">
        <v>0</v>
      </c>
      <c r="Q1253" s="40">
        <v>149565.41</v>
      </c>
      <c r="R1253" s="40">
        <v>0</v>
      </c>
      <c r="S1253" s="40">
        <f t="shared" ref="S1253:S1254" si="444">M1253/I1253</f>
        <v>593.31556670324505</v>
      </c>
      <c r="T1253" s="40">
        <v>117.34</v>
      </c>
      <c r="U1253" s="429" t="s">
        <v>367</v>
      </c>
    </row>
    <row r="1254" spans="1:21" ht="13.5" thickBot="1" x14ac:dyDescent="0.25">
      <c r="A1254" s="197" t="str">
        <f>A1253</f>
        <v>5.10.4</v>
      </c>
      <c r="B1254" s="74" t="str">
        <f>B1253</f>
        <v>п. Раздольный, ул. Советская, д. 8</v>
      </c>
      <c r="C1254" s="59" t="s">
        <v>40</v>
      </c>
      <c r="D1254" s="59">
        <v>1970</v>
      </c>
      <c r="E1254" s="59">
        <v>2015</v>
      </c>
      <c r="F1254" s="76" t="s">
        <v>99</v>
      </c>
      <c r="G1254" s="59">
        <v>2</v>
      </c>
      <c r="H1254" s="60">
        <v>689.9</v>
      </c>
      <c r="I1254" s="60">
        <v>637.9</v>
      </c>
      <c r="J1254" s="60">
        <v>414.05</v>
      </c>
      <c r="K1254" s="358">
        <v>32</v>
      </c>
      <c r="L1254" s="104" t="s">
        <v>56</v>
      </c>
      <c r="M1254" s="60">
        <v>301522</v>
      </c>
      <c r="N1254" s="60">
        <v>0</v>
      </c>
      <c r="O1254" s="60">
        <v>182367.12</v>
      </c>
      <c r="P1254" s="60">
        <v>0</v>
      </c>
      <c r="Q1254" s="60">
        <v>119154.88</v>
      </c>
      <c r="R1254" s="60">
        <v>0</v>
      </c>
      <c r="S1254" s="60">
        <f t="shared" si="444"/>
        <v>472.6791033077285</v>
      </c>
      <c r="T1254" s="60">
        <v>85.16</v>
      </c>
      <c r="U1254" s="258" t="s">
        <v>367</v>
      </c>
    </row>
    <row r="1255" spans="1:21" ht="13.5" thickBot="1" x14ac:dyDescent="0.25">
      <c r="A1255" s="156"/>
      <c r="B1255" s="33" t="s">
        <v>31</v>
      </c>
      <c r="C1255" s="25" t="s">
        <v>18</v>
      </c>
      <c r="D1255" s="25" t="s">
        <v>18</v>
      </c>
      <c r="E1255" s="25" t="s">
        <v>18</v>
      </c>
      <c r="F1255" s="25" t="s">
        <v>18</v>
      </c>
      <c r="G1255" s="25" t="s">
        <v>18</v>
      </c>
      <c r="H1255" s="7">
        <f>H1253</f>
        <v>689.9</v>
      </c>
      <c r="I1255" s="7">
        <f t="shared" ref="I1255:K1255" si="445">I1253</f>
        <v>637.9</v>
      </c>
      <c r="J1255" s="7">
        <f t="shared" si="445"/>
        <v>414.05</v>
      </c>
      <c r="K1255" s="335">
        <f t="shared" si="445"/>
        <v>32</v>
      </c>
      <c r="L1255" s="16" t="s">
        <v>18</v>
      </c>
      <c r="M1255" s="7">
        <v>679998</v>
      </c>
      <c r="N1255" s="7">
        <v>0</v>
      </c>
      <c r="O1255" s="7">
        <v>411277.70999999996</v>
      </c>
      <c r="P1255" s="7">
        <v>0</v>
      </c>
      <c r="Q1255" s="7">
        <v>268720.29000000004</v>
      </c>
      <c r="R1255" s="7">
        <v>0</v>
      </c>
      <c r="S1255" s="7" t="s">
        <v>18</v>
      </c>
      <c r="T1255" s="7" t="s">
        <v>18</v>
      </c>
      <c r="U1255" s="28" t="s">
        <v>18</v>
      </c>
    </row>
    <row r="1256" spans="1:21" ht="13.5" thickBot="1" x14ac:dyDescent="0.25">
      <c r="A1256" s="436" t="s">
        <v>244</v>
      </c>
      <c r="B1256" s="68" t="s">
        <v>438</v>
      </c>
      <c r="C1256" s="30" t="s">
        <v>40</v>
      </c>
      <c r="D1256" s="30">
        <v>1969</v>
      </c>
      <c r="E1256" s="30">
        <v>2010</v>
      </c>
      <c r="F1256" s="69" t="s">
        <v>99</v>
      </c>
      <c r="G1256" s="30">
        <v>2</v>
      </c>
      <c r="H1256" s="32">
        <v>695.4</v>
      </c>
      <c r="I1256" s="32">
        <v>638.1</v>
      </c>
      <c r="J1256" s="32">
        <v>425.57</v>
      </c>
      <c r="K1256" s="357">
        <v>41</v>
      </c>
      <c r="L1256" s="114" t="s">
        <v>56</v>
      </c>
      <c r="M1256" s="32">
        <v>283205</v>
      </c>
      <c r="N1256" s="32">
        <v>0</v>
      </c>
      <c r="O1256" s="32">
        <v>171288.6</v>
      </c>
      <c r="P1256" s="32">
        <v>0</v>
      </c>
      <c r="Q1256" s="32">
        <v>111916.4</v>
      </c>
      <c r="R1256" s="32">
        <v>0</v>
      </c>
      <c r="S1256" s="32">
        <f t="shared" ref="S1256" si="446">M1256/I1256</f>
        <v>443.82541921328942</v>
      </c>
      <c r="T1256" s="32">
        <v>85.16</v>
      </c>
      <c r="U1256" s="428" t="s">
        <v>367</v>
      </c>
    </row>
    <row r="1257" spans="1:21" ht="13.5" thickBot="1" x14ac:dyDescent="0.25">
      <c r="A1257" s="156"/>
      <c r="B1257" s="33" t="s">
        <v>31</v>
      </c>
      <c r="C1257" s="25" t="s">
        <v>18</v>
      </c>
      <c r="D1257" s="25" t="s">
        <v>18</v>
      </c>
      <c r="E1257" s="25" t="s">
        <v>18</v>
      </c>
      <c r="F1257" s="25" t="s">
        <v>18</v>
      </c>
      <c r="G1257" s="25" t="s">
        <v>18</v>
      </c>
      <c r="H1257" s="7">
        <f>H1256</f>
        <v>695.4</v>
      </c>
      <c r="I1257" s="7">
        <f t="shared" ref="I1257:K1257" si="447">I1256</f>
        <v>638.1</v>
      </c>
      <c r="J1257" s="7">
        <f t="shared" si="447"/>
        <v>425.57</v>
      </c>
      <c r="K1257" s="335">
        <f t="shared" si="447"/>
        <v>41</v>
      </c>
      <c r="L1257" s="16" t="s">
        <v>18</v>
      </c>
      <c r="M1257" s="7">
        <v>283205</v>
      </c>
      <c r="N1257" s="7">
        <v>0</v>
      </c>
      <c r="O1257" s="7">
        <v>171288.6</v>
      </c>
      <c r="P1257" s="7">
        <v>0</v>
      </c>
      <c r="Q1257" s="7">
        <v>111916.4</v>
      </c>
      <c r="R1257" s="7">
        <v>0</v>
      </c>
      <c r="S1257" s="7" t="s">
        <v>18</v>
      </c>
      <c r="T1257" s="7" t="s">
        <v>18</v>
      </c>
      <c r="U1257" s="28" t="s">
        <v>18</v>
      </c>
    </row>
    <row r="1258" spans="1:21" ht="13.5" thickBot="1" x14ac:dyDescent="0.25">
      <c r="A1258" s="436" t="s">
        <v>372</v>
      </c>
      <c r="B1258" s="68" t="s">
        <v>437</v>
      </c>
      <c r="C1258" s="30" t="s">
        <v>40</v>
      </c>
      <c r="D1258" s="30">
        <v>1969</v>
      </c>
      <c r="E1258" s="30">
        <v>2010</v>
      </c>
      <c r="F1258" s="69" t="s">
        <v>99</v>
      </c>
      <c r="G1258" s="30">
        <v>2</v>
      </c>
      <c r="H1258" s="32">
        <v>695.4</v>
      </c>
      <c r="I1258" s="32">
        <v>643.70000000000005</v>
      </c>
      <c r="J1258" s="32">
        <v>432.43</v>
      </c>
      <c r="K1258" s="357">
        <v>33</v>
      </c>
      <c r="L1258" s="114" t="s">
        <v>56</v>
      </c>
      <c r="M1258" s="32">
        <v>343634</v>
      </c>
      <c r="N1258" s="32">
        <v>0</v>
      </c>
      <c r="O1258" s="32">
        <v>207837.38</v>
      </c>
      <c r="P1258" s="32">
        <v>0</v>
      </c>
      <c r="Q1258" s="32">
        <v>135796.62</v>
      </c>
      <c r="R1258" s="32">
        <v>0</v>
      </c>
      <c r="S1258" s="32">
        <f t="shared" ref="S1258" si="448">M1258/I1258</f>
        <v>533.84185179431404</v>
      </c>
      <c r="T1258" s="32">
        <v>85.16</v>
      </c>
      <c r="U1258" s="428" t="s">
        <v>367</v>
      </c>
    </row>
    <row r="1259" spans="1:21" ht="13.5" thickBot="1" x14ac:dyDescent="0.25">
      <c r="A1259" s="156"/>
      <c r="B1259" s="33" t="s">
        <v>31</v>
      </c>
      <c r="C1259" s="25" t="s">
        <v>18</v>
      </c>
      <c r="D1259" s="25" t="s">
        <v>18</v>
      </c>
      <c r="E1259" s="25" t="s">
        <v>18</v>
      </c>
      <c r="F1259" s="25" t="s">
        <v>18</v>
      </c>
      <c r="G1259" s="25" t="s">
        <v>18</v>
      </c>
      <c r="H1259" s="7">
        <v>696.2</v>
      </c>
      <c r="I1259" s="7">
        <f t="shared" ref="I1259:K1259" si="449">I1258</f>
        <v>643.70000000000005</v>
      </c>
      <c r="J1259" s="7">
        <f t="shared" si="449"/>
        <v>432.43</v>
      </c>
      <c r="K1259" s="335">
        <f t="shared" si="449"/>
        <v>33</v>
      </c>
      <c r="L1259" s="16" t="s">
        <v>18</v>
      </c>
      <c r="M1259" s="7">
        <v>343634</v>
      </c>
      <c r="N1259" s="7">
        <v>0</v>
      </c>
      <c r="O1259" s="7">
        <v>207837.38</v>
      </c>
      <c r="P1259" s="7">
        <v>0</v>
      </c>
      <c r="Q1259" s="7">
        <v>135796.62</v>
      </c>
      <c r="R1259" s="7">
        <v>0</v>
      </c>
      <c r="S1259" s="7" t="s">
        <v>18</v>
      </c>
      <c r="T1259" s="7" t="s">
        <v>18</v>
      </c>
      <c r="U1259" s="28" t="s">
        <v>18</v>
      </c>
    </row>
    <row r="1260" spans="1:21" ht="33" customHeight="1" thickBot="1" x14ac:dyDescent="0.25">
      <c r="A1260" s="152">
        <v>6</v>
      </c>
      <c r="B1260" s="27" t="s">
        <v>169</v>
      </c>
      <c r="C1260" s="25" t="s">
        <v>18</v>
      </c>
      <c r="D1260" s="25" t="s">
        <v>18</v>
      </c>
      <c r="E1260" s="25" t="s">
        <v>18</v>
      </c>
      <c r="F1260" s="25" t="s">
        <v>18</v>
      </c>
      <c r="G1260" s="25" t="s">
        <v>18</v>
      </c>
      <c r="H1260" s="82">
        <f>H1261+H1274+H1277+H1283+H1284</f>
        <v>3966.5000000000005</v>
      </c>
      <c r="I1260" s="82">
        <f>I1261+I1274+I1277+I1283+I1284</f>
        <v>3107.2</v>
      </c>
      <c r="J1260" s="82">
        <f>J1261+J1274+J1277+J1283+J1284</f>
        <v>1970.43</v>
      </c>
      <c r="K1260" s="359">
        <f>K1261+K1274+K1277+K1283+K1284</f>
        <v>158</v>
      </c>
      <c r="L1260" s="82" t="s">
        <v>18</v>
      </c>
      <c r="M1260" s="7">
        <f>M1261+M1274+M1277+M1283+M1284</f>
        <v>17392665.380000003</v>
      </c>
      <c r="N1260" s="82">
        <f t="shared" ref="N1260:R1260" si="450">N1261+N1274+N1277+N1283+N1284</f>
        <v>0</v>
      </c>
      <c r="O1260" s="82">
        <f t="shared" si="450"/>
        <v>9930151.2200000007</v>
      </c>
      <c r="P1260" s="82">
        <f t="shared" si="450"/>
        <v>1725850.9700000002</v>
      </c>
      <c r="Q1260" s="82">
        <f t="shared" si="450"/>
        <v>5736663.1899999995</v>
      </c>
      <c r="R1260" s="82">
        <f t="shared" si="450"/>
        <v>0</v>
      </c>
      <c r="S1260" s="7" t="s">
        <v>18</v>
      </c>
      <c r="T1260" s="7" t="s">
        <v>18</v>
      </c>
      <c r="U1260" s="28" t="s">
        <v>18</v>
      </c>
    </row>
    <row r="1261" spans="1:21" ht="29.25" customHeight="1" thickBot="1" x14ac:dyDescent="0.25">
      <c r="A1261" s="155" t="s">
        <v>245</v>
      </c>
      <c r="B1261" s="27" t="s">
        <v>170</v>
      </c>
      <c r="C1261" s="25" t="s">
        <v>18</v>
      </c>
      <c r="D1261" s="25" t="s">
        <v>18</v>
      </c>
      <c r="E1261" s="25" t="s">
        <v>18</v>
      </c>
      <c r="F1261" s="25" t="s">
        <v>18</v>
      </c>
      <c r="G1261" s="25" t="s">
        <v>18</v>
      </c>
      <c r="H1261" s="7">
        <f>H1264+H1267+H1270+H1273</f>
        <v>2315.4</v>
      </c>
      <c r="I1261" s="7">
        <f>I1264+I1267+I1270+I1273</f>
        <v>2081</v>
      </c>
      <c r="J1261" s="7">
        <f>J1264+J1267+J1270+J1273</f>
        <v>1350.43</v>
      </c>
      <c r="K1261" s="335">
        <f>K1264+K1267+K1270+K1273</f>
        <v>110</v>
      </c>
      <c r="L1261" s="16" t="s">
        <v>18</v>
      </c>
      <c r="M1261" s="7">
        <v>11045420.380000001</v>
      </c>
      <c r="N1261" s="7">
        <v>0</v>
      </c>
      <c r="O1261" s="7">
        <v>7423945.7200000007</v>
      </c>
      <c r="P1261" s="7">
        <v>0</v>
      </c>
      <c r="Q1261" s="7">
        <v>3621474.66</v>
      </c>
      <c r="R1261" s="7">
        <v>0</v>
      </c>
      <c r="S1261" s="7" t="s">
        <v>18</v>
      </c>
      <c r="T1261" s="7" t="s">
        <v>18</v>
      </c>
      <c r="U1261" s="28" t="s">
        <v>18</v>
      </c>
    </row>
    <row r="1262" spans="1:21" x14ac:dyDescent="0.2">
      <c r="A1262" s="196" t="s">
        <v>246</v>
      </c>
      <c r="B1262" s="107" t="s">
        <v>620</v>
      </c>
      <c r="C1262" s="38" t="s">
        <v>40</v>
      </c>
      <c r="D1262" s="38">
        <v>1970</v>
      </c>
      <c r="E1262" s="38"/>
      <c r="F1262" s="38" t="s">
        <v>110</v>
      </c>
      <c r="G1262" s="39">
        <v>2</v>
      </c>
      <c r="H1262" s="40">
        <v>559</v>
      </c>
      <c r="I1262" s="40">
        <v>516.20000000000005</v>
      </c>
      <c r="J1262" s="40">
        <v>322.61</v>
      </c>
      <c r="K1262" s="353">
        <v>32</v>
      </c>
      <c r="L1262" s="112" t="s">
        <v>49</v>
      </c>
      <c r="M1262" s="40">
        <v>3605178</v>
      </c>
      <c r="N1262" s="40">
        <v>0</v>
      </c>
      <c r="O1262" s="40">
        <v>2423144.15</v>
      </c>
      <c r="P1262" s="40">
        <v>0</v>
      </c>
      <c r="Q1262" s="40">
        <v>1182033.8500000001</v>
      </c>
      <c r="R1262" s="40">
        <v>0</v>
      </c>
      <c r="S1262" s="40">
        <f>M1262/I1262</f>
        <v>6984.0720650910498</v>
      </c>
      <c r="T1262" s="40">
        <v>11783.72</v>
      </c>
      <c r="U1262" s="186">
        <v>44561</v>
      </c>
    </row>
    <row r="1263" spans="1:21" ht="13.5" thickBot="1" x14ac:dyDescent="0.25">
      <c r="A1263" s="197" t="s">
        <v>246</v>
      </c>
      <c r="B1263" s="149" t="s">
        <v>620</v>
      </c>
      <c r="C1263" s="59" t="s">
        <v>40</v>
      </c>
      <c r="D1263" s="59">
        <v>1970</v>
      </c>
      <c r="E1263" s="59"/>
      <c r="F1263" s="59" t="s">
        <v>110</v>
      </c>
      <c r="G1263" s="75">
        <v>2</v>
      </c>
      <c r="H1263" s="60">
        <v>559</v>
      </c>
      <c r="I1263" s="60">
        <v>516.20000000000005</v>
      </c>
      <c r="J1263" s="60">
        <v>322.61</v>
      </c>
      <c r="K1263" s="358">
        <v>32</v>
      </c>
      <c r="L1263" s="104" t="s">
        <v>83</v>
      </c>
      <c r="M1263" s="60">
        <v>6981206</v>
      </c>
      <c r="N1263" s="60">
        <v>0</v>
      </c>
      <c r="O1263" s="60">
        <v>4692269.9800000004</v>
      </c>
      <c r="P1263" s="60">
        <v>0</v>
      </c>
      <c r="Q1263" s="60">
        <v>2288936.02</v>
      </c>
      <c r="R1263" s="60">
        <v>0</v>
      </c>
      <c r="S1263" s="60">
        <f>M1263/I1263</f>
        <v>13524.227043781479</v>
      </c>
      <c r="T1263" s="60">
        <v>6283.81</v>
      </c>
      <c r="U1263" s="276">
        <v>44561</v>
      </c>
    </row>
    <row r="1264" spans="1:21" ht="13.5" thickBot="1" x14ac:dyDescent="0.25">
      <c r="A1264" s="156"/>
      <c r="B1264" s="33" t="s">
        <v>31</v>
      </c>
      <c r="C1264" s="25" t="s">
        <v>18</v>
      </c>
      <c r="D1264" s="25" t="s">
        <v>18</v>
      </c>
      <c r="E1264" s="25" t="s">
        <v>18</v>
      </c>
      <c r="F1264" s="25" t="s">
        <v>18</v>
      </c>
      <c r="G1264" s="25" t="s">
        <v>18</v>
      </c>
      <c r="H1264" s="7">
        <f>H1262</f>
        <v>559</v>
      </c>
      <c r="I1264" s="7">
        <f>I1262</f>
        <v>516.20000000000005</v>
      </c>
      <c r="J1264" s="7">
        <f>J1262</f>
        <v>322.61</v>
      </c>
      <c r="K1264" s="335">
        <f>K1262</f>
        <v>32</v>
      </c>
      <c r="L1264" s="16" t="s">
        <v>18</v>
      </c>
      <c r="M1264" s="7">
        <v>10586384</v>
      </c>
      <c r="N1264" s="7">
        <v>0</v>
      </c>
      <c r="O1264" s="7">
        <v>7115414.1300000008</v>
      </c>
      <c r="P1264" s="7">
        <v>0</v>
      </c>
      <c r="Q1264" s="7">
        <v>3470969.87</v>
      </c>
      <c r="R1264" s="7">
        <v>0</v>
      </c>
      <c r="S1264" s="7" t="s">
        <v>18</v>
      </c>
      <c r="T1264" s="7" t="s">
        <v>18</v>
      </c>
      <c r="U1264" s="28" t="s">
        <v>18</v>
      </c>
    </row>
    <row r="1265" spans="1:21" x14ac:dyDescent="0.2">
      <c r="A1265" s="220" t="s">
        <v>248</v>
      </c>
      <c r="B1265" s="66" t="s">
        <v>373</v>
      </c>
      <c r="C1265" s="38" t="s">
        <v>40</v>
      </c>
      <c r="D1265" s="39">
        <v>1968</v>
      </c>
      <c r="E1265" s="39"/>
      <c r="F1265" s="38" t="s">
        <v>110</v>
      </c>
      <c r="G1265" s="39">
        <v>2</v>
      </c>
      <c r="H1265" s="40">
        <v>604.79999999999995</v>
      </c>
      <c r="I1265" s="40">
        <v>533.5</v>
      </c>
      <c r="J1265" s="40">
        <v>342.54</v>
      </c>
      <c r="K1265" s="353">
        <v>26</v>
      </c>
      <c r="L1265" s="8" t="s">
        <v>111</v>
      </c>
      <c r="M1265" s="40">
        <v>85440</v>
      </c>
      <c r="N1265" s="40">
        <v>0</v>
      </c>
      <c r="O1265" s="40">
        <v>57426.69</v>
      </c>
      <c r="P1265" s="40">
        <v>0</v>
      </c>
      <c r="Q1265" s="40">
        <v>28013.31</v>
      </c>
      <c r="R1265" s="40">
        <v>0</v>
      </c>
      <c r="S1265" s="40">
        <f t="shared" ref="S1265" si="451">M1265/H1265</f>
        <v>141.26984126984129</v>
      </c>
      <c r="T1265" s="40">
        <v>141.27000000000001</v>
      </c>
      <c r="U1265" s="186">
        <v>44561</v>
      </c>
    </row>
    <row r="1266" spans="1:21" ht="13.5" thickBot="1" x14ac:dyDescent="0.25">
      <c r="A1266" s="226" t="s">
        <v>248</v>
      </c>
      <c r="B1266" s="74" t="s">
        <v>373</v>
      </c>
      <c r="C1266" s="59" t="s">
        <v>40</v>
      </c>
      <c r="D1266" s="75">
        <v>1968</v>
      </c>
      <c r="E1266" s="75"/>
      <c r="F1266" s="59" t="s">
        <v>110</v>
      </c>
      <c r="G1266" s="75">
        <v>2</v>
      </c>
      <c r="H1266" s="60">
        <v>604.79999999999995</v>
      </c>
      <c r="I1266" s="60">
        <v>533.5</v>
      </c>
      <c r="J1266" s="60">
        <v>342.54</v>
      </c>
      <c r="K1266" s="358">
        <v>26</v>
      </c>
      <c r="L1266" s="106" t="s">
        <v>93</v>
      </c>
      <c r="M1266" s="60">
        <v>72624.38</v>
      </c>
      <c r="N1266" s="60">
        <v>0</v>
      </c>
      <c r="O1266" s="60">
        <v>48812.94</v>
      </c>
      <c r="P1266" s="60">
        <v>0</v>
      </c>
      <c r="Q1266" s="60">
        <v>23811.439999999999</v>
      </c>
      <c r="R1266" s="60">
        <v>0</v>
      </c>
      <c r="S1266" s="60">
        <v>120.08</v>
      </c>
      <c r="T1266" s="60">
        <v>120.08</v>
      </c>
      <c r="U1266" s="276">
        <v>44561</v>
      </c>
    </row>
    <row r="1267" spans="1:21" ht="13.5" thickBot="1" x14ac:dyDescent="0.25">
      <c r="A1267" s="154"/>
      <c r="B1267" s="33" t="s">
        <v>31</v>
      </c>
      <c r="C1267" s="25" t="s">
        <v>18</v>
      </c>
      <c r="D1267" s="25" t="s">
        <v>18</v>
      </c>
      <c r="E1267" s="25" t="s">
        <v>18</v>
      </c>
      <c r="F1267" s="25" t="s">
        <v>18</v>
      </c>
      <c r="G1267" s="25" t="s">
        <v>18</v>
      </c>
      <c r="H1267" s="7">
        <f>H1265</f>
        <v>604.79999999999995</v>
      </c>
      <c r="I1267" s="7">
        <f>I1265</f>
        <v>533.5</v>
      </c>
      <c r="J1267" s="7">
        <f>J1265</f>
        <v>342.54</v>
      </c>
      <c r="K1267" s="335">
        <f>K1265</f>
        <v>26</v>
      </c>
      <c r="L1267" s="16" t="s">
        <v>18</v>
      </c>
      <c r="M1267" s="7">
        <v>158064.38</v>
      </c>
      <c r="N1267" s="7">
        <v>0</v>
      </c>
      <c r="O1267" s="7">
        <v>106239.63</v>
      </c>
      <c r="P1267" s="7">
        <v>0</v>
      </c>
      <c r="Q1267" s="7">
        <v>51824.75</v>
      </c>
      <c r="R1267" s="7">
        <v>0</v>
      </c>
      <c r="S1267" s="7" t="s">
        <v>18</v>
      </c>
      <c r="T1267" s="7" t="s">
        <v>18</v>
      </c>
      <c r="U1267" s="28" t="s">
        <v>18</v>
      </c>
    </row>
    <row r="1268" spans="1:21" x14ac:dyDescent="0.2">
      <c r="A1268" s="220" t="s">
        <v>249</v>
      </c>
      <c r="B1268" s="66" t="s">
        <v>374</v>
      </c>
      <c r="C1268" s="38" t="s">
        <v>40</v>
      </c>
      <c r="D1268" s="39">
        <v>1969</v>
      </c>
      <c r="E1268" s="39"/>
      <c r="F1268" s="38" t="s">
        <v>110</v>
      </c>
      <c r="G1268" s="39">
        <v>2</v>
      </c>
      <c r="H1268" s="40">
        <v>581.5</v>
      </c>
      <c r="I1268" s="40">
        <v>519.70000000000005</v>
      </c>
      <c r="J1268" s="40">
        <v>356</v>
      </c>
      <c r="K1268" s="353">
        <v>26</v>
      </c>
      <c r="L1268" s="8" t="s">
        <v>111</v>
      </c>
      <c r="M1268" s="40">
        <v>82149</v>
      </c>
      <c r="N1268" s="40">
        <v>0</v>
      </c>
      <c r="O1268" s="40">
        <v>55214.71</v>
      </c>
      <c r="P1268" s="40">
        <v>0</v>
      </c>
      <c r="Q1268" s="40">
        <v>26934.29</v>
      </c>
      <c r="R1268" s="40">
        <v>0</v>
      </c>
      <c r="S1268" s="40">
        <f t="shared" ref="S1268" si="452">M1268/H1268</f>
        <v>141.27085124677558</v>
      </c>
      <c r="T1268" s="40">
        <v>141.27000000000001</v>
      </c>
      <c r="U1268" s="186">
        <v>44561</v>
      </c>
    </row>
    <row r="1269" spans="1:21" ht="13.5" thickBot="1" x14ac:dyDescent="0.25">
      <c r="A1269" s="226" t="s">
        <v>249</v>
      </c>
      <c r="B1269" s="74" t="s">
        <v>374</v>
      </c>
      <c r="C1269" s="59" t="s">
        <v>40</v>
      </c>
      <c r="D1269" s="75">
        <v>1969</v>
      </c>
      <c r="E1269" s="75"/>
      <c r="F1269" s="59" t="s">
        <v>110</v>
      </c>
      <c r="G1269" s="75">
        <v>2</v>
      </c>
      <c r="H1269" s="60">
        <v>581.5</v>
      </c>
      <c r="I1269" s="60">
        <v>519.70000000000005</v>
      </c>
      <c r="J1269" s="60">
        <v>356</v>
      </c>
      <c r="K1269" s="358">
        <v>26</v>
      </c>
      <c r="L1269" s="106" t="s">
        <v>93</v>
      </c>
      <c r="M1269" s="60">
        <v>69827</v>
      </c>
      <c r="N1269" s="60">
        <v>0</v>
      </c>
      <c r="O1269" s="60">
        <v>46932.740000000005</v>
      </c>
      <c r="P1269" s="60">
        <v>0</v>
      </c>
      <c r="Q1269" s="60">
        <v>22894.26</v>
      </c>
      <c r="R1269" s="60">
        <v>0</v>
      </c>
      <c r="S1269" s="60">
        <v>120.08</v>
      </c>
      <c r="T1269" s="60">
        <v>120.08</v>
      </c>
      <c r="U1269" s="276">
        <v>44561</v>
      </c>
    </row>
    <row r="1270" spans="1:21" ht="13.5" thickBot="1" x14ac:dyDescent="0.25">
      <c r="A1270" s="87"/>
      <c r="B1270" s="33" t="s">
        <v>31</v>
      </c>
      <c r="C1270" s="25" t="s">
        <v>18</v>
      </c>
      <c r="D1270" s="25" t="s">
        <v>18</v>
      </c>
      <c r="E1270" s="25" t="s">
        <v>18</v>
      </c>
      <c r="F1270" s="25" t="s">
        <v>18</v>
      </c>
      <c r="G1270" s="25" t="s">
        <v>18</v>
      </c>
      <c r="H1270" s="7">
        <f>H1268</f>
        <v>581.5</v>
      </c>
      <c r="I1270" s="7">
        <f>I1268</f>
        <v>519.70000000000005</v>
      </c>
      <c r="J1270" s="7">
        <f>J1268</f>
        <v>356</v>
      </c>
      <c r="K1270" s="335">
        <f>K1268</f>
        <v>26</v>
      </c>
      <c r="L1270" s="16" t="s">
        <v>18</v>
      </c>
      <c r="M1270" s="7">
        <v>151976</v>
      </c>
      <c r="N1270" s="7">
        <v>0</v>
      </c>
      <c r="O1270" s="7">
        <v>102147.45000000001</v>
      </c>
      <c r="P1270" s="7">
        <v>0</v>
      </c>
      <c r="Q1270" s="7">
        <v>49828.55</v>
      </c>
      <c r="R1270" s="7">
        <v>0</v>
      </c>
      <c r="S1270" s="7" t="s">
        <v>18</v>
      </c>
      <c r="T1270" s="7" t="s">
        <v>18</v>
      </c>
      <c r="U1270" s="28" t="s">
        <v>18</v>
      </c>
    </row>
    <row r="1271" spans="1:21" x14ac:dyDescent="0.2">
      <c r="A1271" s="220" t="s">
        <v>250</v>
      </c>
      <c r="B1271" s="66" t="s">
        <v>375</v>
      </c>
      <c r="C1271" s="38" t="s">
        <v>40</v>
      </c>
      <c r="D1271" s="39">
        <v>1970</v>
      </c>
      <c r="E1271" s="39"/>
      <c r="F1271" s="38" t="s">
        <v>110</v>
      </c>
      <c r="G1271" s="39">
        <v>2</v>
      </c>
      <c r="H1271" s="40">
        <v>570.1</v>
      </c>
      <c r="I1271" s="40">
        <v>511.6</v>
      </c>
      <c r="J1271" s="40">
        <v>329.28</v>
      </c>
      <c r="K1271" s="353">
        <v>26</v>
      </c>
      <c r="L1271" s="8" t="s">
        <v>111</v>
      </c>
      <c r="M1271" s="40">
        <v>80538</v>
      </c>
      <c r="N1271" s="40">
        <v>0</v>
      </c>
      <c r="O1271" s="40">
        <v>54131.91</v>
      </c>
      <c r="P1271" s="40">
        <v>0</v>
      </c>
      <c r="Q1271" s="40">
        <v>26406.09</v>
      </c>
      <c r="R1271" s="40">
        <v>0</v>
      </c>
      <c r="S1271" s="40">
        <f>M1271/H1271</f>
        <v>141.26995263988772</v>
      </c>
      <c r="T1271" s="40">
        <v>141.27000000000001</v>
      </c>
      <c r="U1271" s="186">
        <v>44561</v>
      </c>
    </row>
    <row r="1272" spans="1:21" ht="13.5" thickBot="1" x14ac:dyDescent="0.25">
      <c r="A1272" s="226" t="s">
        <v>250</v>
      </c>
      <c r="B1272" s="74" t="s">
        <v>375</v>
      </c>
      <c r="C1272" s="59" t="s">
        <v>40</v>
      </c>
      <c r="D1272" s="75">
        <v>1970</v>
      </c>
      <c r="E1272" s="75"/>
      <c r="F1272" s="59" t="s">
        <v>110</v>
      </c>
      <c r="G1272" s="75">
        <v>2</v>
      </c>
      <c r="H1272" s="60">
        <v>570.1</v>
      </c>
      <c r="I1272" s="60">
        <v>511.6</v>
      </c>
      <c r="J1272" s="60">
        <v>329.28</v>
      </c>
      <c r="K1272" s="358">
        <v>26</v>
      </c>
      <c r="L1272" s="106" t="s">
        <v>93</v>
      </c>
      <c r="M1272" s="60">
        <v>68458</v>
      </c>
      <c r="N1272" s="60">
        <v>0</v>
      </c>
      <c r="O1272" s="60">
        <v>46012.6</v>
      </c>
      <c r="P1272" s="60">
        <v>0</v>
      </c>
      <c r="Q1272" s="60">
        <v>22445.4</v>
      </c>
      <c r="R1272" s="60">
        <v>0</v>
      </c>
      <c r="S1272" s="60">
        <v>120.08</v>
      </c>
      <c r="T1272" s="60">
        <v>120.08</v>
      </c>
      <c r="U1272" s="276">
        <v>44561</v>
      </c>
    </row>
    <row r="1273" spans="1:21" ht="13.5" thickBot="1" x14ac:dyDescent="0.25">
      <c r="A1273" s="87"/>
      <c r="B1273" s="33" t="s">
        <v>31</v>
      </c>
      <c r="C1273" s="25" t="s">
        <v>18</v>
      </c>
      <c r="D1273" s="25" t="s">
        <v>18</v>
      </c>
      <c r="E1273" s="25" t="s">
        <v>18</v>
      </c>
      <c r="F1273" s="25" t="s">
        <v>18</v>
      </c>
      <c r="G1273" s="25" t="s">
        <v>18</v>
      </c>
      <c r="H1273" s="7">
        <f>H1271</f>
        <v>570.1</v>
      </c>
      <c r="I1273" s="7">
        <f>I1271</f>
        <v>511.6</v>
      </c>
      <c r="J1273" s="7">
        <f>J1271</f>
        <v>329.28</v>
      </c>
      <c r="K1273" s="335">
        <f>K1271</f>
        <v>26</v>
      </c>
      <c r="L1273" s="16" t="s">
        <v>18</v>
      </c>
      <c r="M1273" s="7">
        <v>148996</v>
      </c>
      <c r="N1273" s="7">
        <v>0</v>
      </c>
      <c r="O1273" s="7">
        <v>100144.51000000001</v>
      </c>
      <c r="P1273" s="7">
        <v>0</v>
      </c>
      <c r="Q1273" s="7">
        <v>48851.490000000005</v>
      </c>
      <c r="R1273" s="7">
        <v>0</v>
      </c>
      <c r="S1273" s="7" t="s">
        <v>18</v>
      </c>
      <c r="T1273" s="7" t="s">
        <v>18</v>
      </c>
      <c r="U1273" s="28" t="s">
        <v>18</v>
      </c>
    </row>
    <row r="1274" spans="1:21" ht="13.5" thickBot="1" x14ac:dyDescent="0.25">
      <c r="A1274" s="154" t="s">
        <v>252</v>
      </c>
      <c r="B1274" s="27" t="s">
        <v>171</v>
      </c>
      <c r="C1274" s="25" t="s">
        <v>18</v>
      </c>
      <c r="D1274" s="25" t="s">
        <v>18</v>
      </c>
      <c r="E1274" s="25" t="s">
        <v>18</v>
      </c>
      <c r="F1274" s="25" t="s">
        <v>18</v>
      </c>
      <c r="G1274" s="25" t="s">
        <v>18</v>
      </c>
      <c r="H1274" s="7">
        <f>H1276</f>
        <v>750.7</v>
      </c>
      <c r="I1274" s="7">
        <f t="shared" ref="I1274:K1274" si="453">I1276</f>
        <v>498.2</v>
      </c>
      <c r="J1274" s="7">
        <f t="shared" si="453"/>
        <v>0</v>
      </c>
      <c r="K1274" s="335" t="str">
        <f t="shared" si="453"/>
        <v>24</v>
      </c>
      <c r="L1274" s="15" t="s">
        <v>18</v>
      </c>
      <c r="M1274" s="7">
        <f>M1276</f>
        <v>2790104</v>
      </c>
      <c r="N1274" s="7">
        <f t="shared" ref="N1274:R1274" si="454">N1276</f>
        <v>0</v>
      </c>
      <c r="O1274" s="7">
        <f t="shared" si="454"/>
        <v>1343818.06</v>
      </c>
      <c r="P1274" s="7">
        <f t="shared" si="454"/>
        <v>0</v>
      </c>
      <c r="Q1274" s="7">
        <f t="shared" si="454"/>
        <v>1446285.94</v>
      </c>
      <c r="R1274" s="7">
        <f t="shared" si="454"/>
        <v>0</v>
      </c>
      <c r="S1274" s="7" t="s">
        <v>18</v>
      </c>
      <c r="T1274" s="7" t="s">
        <v>18</v>
      </c>
      <c r="U1274" s="28" t="s">
        <v>18</v>
      </c>
    </row>
    <row r="1275" spans="1:21" ht="13.5" thickBot="1" x14ac:dyDescent="0.25">
      <c r="A1275" s="220" t="s">
        <v>253</v>
      </c>
      <c r="B1275" s="107" t="s">
        <v>605</v>
      </c>
      <c r="C1275" s="38" t="s">
        <v>40</v>
      </c>
      <c r="D1275" s="38">
        <v>1976</v>
      </c>
      <c r="E1275" s="38"/>
      <c r="F1275" s="38" t="s">
        <v>110</v>
      </c>
      <c r="G1275" s="38">
        <v>2</v>
      </c>
      <c r="H1275" s="40">
        <v>750.7</v>
      </c>
      <c r="I1275" s="40">
        <v>498.2</v>
      </c>
      <c r="J1275" s="40"/>
      <c r="K1275" s="353" t="s">
        <v>376</v>
      </c>
      <c r="L1275" s="8" t="s">
        <v>36</v>
      </c>
      <c r="M1275" s="40">
        <v>2790104</v>
      </c>
      <c r="N1275" s="40">
        <v>0</v>
      </c>
      <c r="O1275" s="40">
        <v>1343818.06</v>
      </c>
      <c r="P1275" s="40">
        <v>0</v>
      </c>
      <c r="Q1275" s="40">
        <v>1446285.94</v>
      </c>
      <c r="R1275" s="40">
        <v>0</v>
      </c>
      <c r="S1275" s="40">
        <f>M1275/I1275</f>
        <v>5600.3693295865114</v>
      </c>
      <c r="T1275" s="40">
        <v>3796.21</v>
      </c>
      <c r="U1275" s="186">
        <v>44561</v>
      </c>
    </row>
    <row r="1276" spans="1:21" ht="13.5" thickBot="1" x14ac:dyDescent="0.25">
      <c r="A1276" s="155"/>
      <c r="B1276" s="27" t="s">
        <v>377</v>
      </c>
      <c r="C1276" s="25" t="s">
        <v>18</v>
      </c>
      <c r="D1276" s="25" t="s">
        <v>18</v>
      </c>
      <c r="E1276" s="25" t="s">
        <v>18</v>
      </c>
      <c r="F1276" s="25" t="s">
        <v>18</v>
      </c>
      <c r="G1276" s="25" t="s">
        <v>18</v>
      </c>
      <c r="H1276" s="7">
        <f>H1275</f>
        <v>750.7</v>
      </c>
      <c r="I1276" s="7">
        <f t="shared" ref="I1276:K1276" si="455">I1275</f>
        <v>498.2</v>
      </c>
      <c r="J1276" s="7">
        <f t="shared" si="455"/>
        <v>0</v>
      </c>
      <c r="K1276" s="7" t="str">
        <f t="shared" si="455"/>
        <v>24</v>
      </c>
      <c r="L1276" s="15" t="s">
        <v>18</v>
      </c>
      <c r="M1276" s="7">
        <f>M1275</f>
        <v>2790104</v>
      </c>
      <c r="N1276" s="7">
        <f t="shared" ref="N1276:R1276" si="456">N1275</f>
        <v>0</v>
      </c>
      <c r="O1276" s="7">
        <f t="shared" si="456"/>
        <v>1343818.06</v>
      </c>
      <c r="P1276" s="7">
        <f t="shared" si="456"/>
        <v>0</v>
      </c>
      <c r="Q1276" s="7">
        <f t="shared" si="456"/>
        <v>1446285.94</v>
      </c>
      <c r="R1276" s="7">
        <f t="shared" si="456"/>
        <v>0</v>
      </c>
      <c r="S1276" s="7" t="s">
        <v>18</v>
      </c>
      <c r="T1276" s="7" t="s">
        <v>18</v>
      </c>
      <c r="U1276" s="28" t="s">
        <v>18</v>
      </c>
    </row>
    <row r="1277" spans="1:21" ht="13.5" thickBot="1" x14ac:dyDescent="0.25">
      <c r="A1277" s="155" t="s">
        <v>255</v>
      </c>
      <c r="B1277" s="27" t="s">
        <v>378</v>
      </c>
      <c r="C1277" s="25" t="s">
        <v>18</v>
      </c>
      <c r="D1277" s="25" t="s">
        <v>18</v>
      </c>
      <c r="E1277" s="25" t="s">
        <v>18</v>
      </c>
      <c r="F1277" s="25" t="s">
        <v>18</v>
      </c>
      <c r="G1277" s="25" t="s">
        <v>18</v>
      </c>
      <c r="H1277" s="7">
        <f>H1280+H1282</f>
        <v>900.4</v>
      </c>
      <c r="I1277" s="7">
        <f>I1280+I1282</f>
        <v>528</v>
      </c>
      <c r="J1277" s="7">
        <f>J1280+J1282</f>
        <v>620</v>
      </c>
      <c r="K1277" s="335">
        <f>K1280+K1282</f>
        <v>24</v>
      </c>
      <c r="L1277" s="16" t="s">
        <v>18</v>
      </c>
      <c r="M1277" s="7">
        <v>3557141</v>
      </c>
      <c r="N1277" s="7">
        <v>0</v>
      </c>
      <c r="O1277" s="7">
        <v>1162387.44</v>
      </c>
      <c r="P1277" s="7">
        <v>1725850.9700000002</v>
      </c>
      <c r="Q1277" s="7">
        <v>668902.59</v>
      </c>
      <c r="R1277" s="7">
        <v>0</v>
      </c>
      <c r="S1277" s="7" t="s">
        <v>18</v>
      </c>
      <c r="T1277" s="7" t="s">
        <v>18</v>
      </c>
      <c r="U1277" s="28" t="s">
        <v>18</v>
      </c>
    </row>
    <row r="1278" spans="1:21" x14ac:dyDescent="0.2">
      <c r="A1278" s="220" t="s">
        <v>256</v>
      </c>
      <c r="B1278" s="66" t="s">
        <v>492</v>
      </c>
      <c r="C1278" s="38" t="s">
        <v>40</v>
      </c>
      <c r="D1278" s="39">
        <v>1960</v>
      </c>
      <c r="E1278" s="39"/>
      <c r="F1278" s="38" t="s">
        <v>257</v>
      </c>
      <c r="G1278" s="38">
        <v>1</v>
      </c>
      <c r="H1278" s="40">
        <v>320</v>
      </c>
      <c r="I1278" s="40">
        <v>218.8</v>
      </c>
      <c r="J1278" s="40">
        <v>300</v>
      </c>
      <c r="K1278" s="353">
        <v>11</v>
      </c>
      <c r="L1278" s="8" t="s">
        <v>34</v>
      </c>
      <c r="M1278" s="40">
        <v>139034</v>
      </c>
      <c r="N1278" s="40">
        <v>0</v>
      </c>
      <c r="O1278" s="40">
        <v>45432.94</v>
      </c>
      <c r="P1278" s="40">
        <v>67456.41</v>
      </c>
      <c r="Q1278" s="40">
        <v>26144.65</v>
      </c>
      <c r="R1278" s="40">
        <v>0</v>
      </c>
      <c r="S1278" s="40">
        <f t="shared" ref="S1278:S1279" si="457">M1278/H1278</f>
        <v>434.48124999999999</v>
      </c>
      <c r="T1278" s="40">
        <v>434.48</v>
      </c>
      <c r="U1278" s="186">
        <v>44561</v>
      </c>
    </row>
    <row r="1279" spans="1:21" ht="13.5" thickBot="1" x14ac:dyDescent="0.25">
      <c r="A1279" s="226" t="s">
        <v>256</v>
      </c>
      <c r="B1279" s="74" t="s">
        <v>492</v>
      </c>
      <c r="C1279" s="59" t="s">
        <v>40</v>
      </c>
      <c r="D1279" s="75">
        <v>1960</v>
      </c>
      <c r="E1279" s="75"/>
      <c r="F1279" s="59" t="s">
        <v>257</v>
      </c>
      <c r="G1279" s="59">
        <v>1</v>
      </c>
      <c r="H1279" s="60">
        <v>320</v>
      </c>
      <c r="I1279" s="60">
        <v>218.8</v>
      </c>
      <c r="J1279" s="60">
        <v>300</v>
      </c>
      <c r="K1279" s="358">
        <v>11</v>
      </c>
      <c r="L1279" s="63" t="s">
        <v>36</v>
      </c>
      <c r="M1279" s="60">
        <v>1214787</v>
      </c>
      <c r="N1279" s="60">
        <v>0</v>
      </c>
      <c r="O1279" s="60">
        <v>396962.94</v>
      </c>
      <c r="P1279" s="60">
        <v>589389.43999999994</v>
      </c>
      <c r="Q1279" s="60">
        <v>228434.62</v>
      </c>
      <c r="R1279" s="60">
        <v>0</v>
      </c>
      <c r="S1279" s="60">
        <f t="shared" si="457"/>
        <v>3796.2093749999999</v>
      </c>
      <c r="T1279" s="60">
        <v>3796.21</v>
      </c>
      <c r="U1279" s="276">
        <v>44561</v>
      </c>
    </row>
    <row r="1280" spans="1:21" ht="13.5" thickBot="1" x14ac:dyDescent="0.25">
      <c r="A1280" s="87"/>
      <c r="B1280" s="33" t="s">
        <v>31</v>
      </c>
      <c r="C1280" s="25" t="s">
        <v>18</v>
      </c>
      <c r="D1280" s="25" t="s">
        <v>18</v>
      </c>
      <c r="E1280" s="25" t="s">
        <v>18</v>
      </c>
      <c r="F1280" s="25" t="s">
        <v>18</v>
      </c>
      <c r="G1280" s="25" t="s">
        <v>18</v>
      </c>
      <c r="H1280" s="7">
        <f>H1278</f>
        <v>320</v>
      </c>
      <c r="I1280" s="7">
        <f t="shared" ref="I1280:K1280" si="458">I1278</f>
        <v>218.8</v>
      </c>
      <c r="J1280" s="7">
        <f t="shared" si="458"/>
        <v>300</v>
      </c>
      <c r="K1280" s="335">
        <f t="shared" si="458"/>
        <v>11</v>
      </c>
      <c r="L1280" s="16" t="s">
        <v>18</v>
      </c>
      <c r="M1280" s="7">
        <v>1353821</v>
      </c>
      <c r="N1280" s="7">
        <v>0</v>
      </c>
      <c r="O1280" s="7">
        <v>442395.88</v>
      </c>
      <c r="P1280" s="7">
        <v>656845.85</v>
      </c>
      <c r="Q1280" s="7">
        <v>254579.27</v>
      </c>
      <c r="R1280" s="7">
        <v>0</v>
      </c>
      <c r="S1280" s="7" t="s">
        <v>18</v>
      </c>
      <c r="T1280" s="7" t="s">
        <v>18</v>
      </c>
      <c r="U1280" s="28" t="s">
        <v>18</v>
      </c>
    </row>
    <row r="1281" spans="1:21" ht="13.5" thickBot="1" x14ac:dyDescent="0.25">
      <c r="A1281" s="223" t="s">
        <v>259</v>
      </c>
      <c r="B1281" s="68" t="s">
        <v>901</v>
      </c>
      <c r="C1281" s="30" t="s">
        <v>40</v>
      </c>
      <c r="D1281" s="31">
        <v>1972</v>
      </c>
      <c r="E1281" s="31">
        <v>2016</v>
      </c>
      <c r="F1281" s="30" t="s">
        <v>110</v>
      </c>
      <c r="G1281" s="30">
        <v>2</v>
      </c>
      <c r="H1281" s="32">
        <v>580.4</v>
      </c>
      <c r="I1281" s="32">
        <v>309.2</v>
      </c>
      <c r="J1281" s="32">
        <v>320</v>
      </c>
      <c r="K1281" s="357">
        <v>13</v>
      </c>
      <c r="L1281" s="17" t="s">
        <v>36</v>
      </c>
      <c r="M1281" s="32">
        <v>2203320</v>
      </c>
      <c r="N1281" s="32">
        <v>0</v>
      </c>
      <c r="O1281" s="32">
        <v>719991.56</v>
      </c>
      <c r="P1281" s="32">
        <v>1069005.1200000001</v>
      </c>
      <c r="Q1281" s="32">
        <v>414323.32</v>
      </c>
      <c r="R1281" s="32">
        <v>0</v>
      </c>
      <c r="S1281" s="32">
        <f>M1281/H1281</f>
        <v>3796.2095106822881</v>
      </c>
      <c r="T1281" s="32">
        <v>3796.21</v>
      </c>
      <c r="U1281" s="272">
        <v>44561</v>
      </c>
    </row>
    <row r="1282" spans="1:21" ht="13.5" thickBot="1" x14ac:dyDescent="0.25">
      <c r="A1282" s="154"/>
      <c r="B1282" s="33" t="s">
        <v>31</v>
      </c>
      <c r="C1282" s="25" t="s">
        <v>18</v>
      </c>
      <c r="D1282" s="25" t="s">
        <v>18</v>
      </c>
      <c r="E1282" s="25" t="s">
        <v>18</v>
      </c>
      <c r="F1282" s="25" t="s">
        <v>18</v>
      </c>
      <c r="G1282" s="25" t="s">
        <v>18</v>
      </c>
      <c r="H1282" s="7">
        <f>H1281</f>
        <v>580.4</v>
      </c>
      <c r="I1282" s="7">
        <f t="shared" ref="I1282:K1282" si="459">I1281</f>
        <v>309.2</v>
      </c>
      <c r="J1282" s="7">
        <f t="shared" si="459"/>
        <v>320</v>
      </c>
      <c r="K1282" s="335">
        <f t="shared" si="459"/>
        <v>13</v>
      </c>
      <c r="L1282" s="16" t="s">
        <v>18</v>
      </c>
      <c r="M1282" s="7">
        <v>2203320</v>
      </c>
      <c r="N1282" s="7">
        <v>0</v>
      </c>
      <c r="O1282" s="7">
        <v>719991.56</v>
      </c>
      <c r="P1282" s="7">
        <v>1069005.1200000001</v>
      </c>
      <c r="Q1282" s="7">
        <v>414323.32</v>
      </c>
      <c r="R1282" s="7">
        <v>0</v>
      </c>
      <c r="S1282" s="7" t="s">
        <v>18</v>
      </c>
      <c r="T1282" s="7" t="s">
        <v>18</v>
      </c>
      <c r="U1282" s="28" t="s">
        <v>18</v>
      </c>
    </row>
    <row r="1283" spans="1:21" ht="13.5" thickBot="1" x14ac:dyDescent="0.25">
      <c r="A1283" s="155" t="s">
        <v>260</v>
      </c>
      <c r="B1283" s="27" t="s">
        <v>172</v>
      </c>
      <c r="C1283" s="25" t="s">
        <v>18</v>
      </c>
      <c r="D1283" s="25" t="s">
        <v>18</v>
      </c>
      <c r="E1283" s="25" t="s">
        <v>18</v>
      </c>
      <c r="F1283" s="25" t="s">
        <v>18</v>
      </c>
      <c r="G1283" s="25" t="s">
        <v>18</v>
      </c>
      <c r="H1283" s="7">
        <v>0</v>
      </c>
      <c r="I1283" s="7">
        <v>0</v>
      </c>
      <c r="J1283" s="7">
        <v>0</v>
      </c>
      <c r="K1283" s="335">
        <v>0</v>
      </c>
      <c r="L1283" s="16" t="s">
        <v>18</v>
      </c>
      <c r="M1283" s="7">
        <v>0</v>
      </c>
      <c r="N1283" s="7">
        <v>0</v>
      </c>
      <c r="O1283" s="7">
        <v>0</v>
      </c>
      <c r="P1283" s="7">
        <v>0</v>
      </c>
      <c r="Q1283" s="7">
        <v>0</v>
      </c>
      <c r="R1283" s="7">
        <v>0</v>
      </c>
      <c r="S1283" s="7" t="s">
        <v>18</v>
      </c>
      <c r="T1283" s="7" t="s">
        <v>18</v>
      </c>
      <c r="U1283" s="28" t="s">
        <v>18</v>
      </c>
    </row>
    <row r="1284" spans="1:21" ht="13.5" thickBot="1" x14ac:dyDescent="0.25">
      <c r="A1284" s="326" t="s">
        <v>628</v>
      </c>
      <c r="B1284" s="33" t="s">
        <v>630</v>
      </c>
      <c r="C1284" s="132" t="s">
        <v>18</v>
      </c>
      <c r="D1284" s="132" t="s">
        <v>18</v>
      </c>
      <c r="E1284" s="132" t="s">
        <v>18</v>
      </c>
      <c r="F1284" s="132" t="s">
        <v>18</v>
      </c>
      <c r="G1284" s="132" t="s">
        <v>18</v>
      </c>
      <c r="H1284" s="7">
        <v>0</v>
      </c>
      <c r="I1284" s="7">
        <v>0</v>
      </c>
      <c r="J1284" s="7"/>
      <c r="K1284" s="335">
        <v>0</v>
      </c>
      <c r="L1284" s="132" t="s">
        <v>18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 t="s">
        <v>18</v>
      </c>
      <c r="T1284" s="7" t="s">
        <v>18</v>
      </c>
      <c r="U1284" s="28" t="s">
        <v>18</v>
      </c>
    </row>
    <row r="1285" spans="1:21" ht="13.5" thickBot="1" x14ac:dyDescent="0.25">
      <c r="A1285" s="154" t="s">
        <v>67</v>
      </c>
      <c r="B1285" s="27" t="s">
        <v>173</v>
      </c>
      <c r="C1285" s="25" t="s">
        <v>18</v>
      </c>
      <c r="D1285" s="25" t="s">
        <v>18</v>
      </c>
      <c r="E1285" s="25" t="s">
        <v>18</v>
      </c>
      <c r="F1285" s="25" t="s">
        <v>18</v>
      </c>
      <c r="G1285" s="25" t="s">
        <v>18</v>
      </c>
      <c r="H1285" s="7">
        <f>H1286</f>
        <v>10037.799999999999</v>
      </c>
      <c r="I1285" s="7">
        <f t="shared" ref="I1285:K1285" si="460">I1286</f>
        <v>8247.1</v>
      </c>
      <c r="J1285" s="7">
        <f t="shared" si="460"/>
        <v>4173.6000000000004</v>
      </c>
      <c r="K1285" s="335">
        <f t="shared" si="460"/>
        <v>293</v>
      </c>
      <c r="L1285" s="16" t="s">
        <v>18</v>
      </c>
      <c r="M1285" s="7">
        <v>35109143</v>
      </c>
      <c r="N1285" s="7">
        <v>0</v>
      </c>
      <c r="O1285" s="7">
        <v>22669073.490000002</v>
      </c>
      <c r="P1285" s="7">
        <v>0</v>
      </c>
      <c r="Q1285" s="7">
        <v>12440069.510000002</v>
      </c>
      <c r="R1285" s="7">
        <v>0</v>
      </c>
      <c r="S1285" s="7" t="s">
        <v>18</v>
      </c>
      <c r="T1285" s="7" t="s">
        <v>18</v>
      </c>
      <c r="U1285" s="28" t="s">
        <v>18</v>
      </c>
    </row>
    <row r="1286" spans="1:21" ht="13.5" thickBot="1" x14ac:dyDescent="0.25">
      <c r="A1286" s="155" t="s">
        <v>262</v>
      </c>
      <c r="B1286" s="27" t="s">
        <v>388</v>
      </c>
      <c r="C1286" s="25" t="s">
        <v>18</v>
      </c>
      <c r="D1286" s="25" t="s">
        <v>18</v>
      </c>
      <c r="E1286" s="25" t="s">
        <v>18</v>
      </c>
      <c r="F1286" s="25" t="s">
        <v>18</v>
      </c>
      <c r="G1286" s="25" t="s">
        <v>18</v>
      </c>
      <c r="H1286" s="7">
        <f>H1291+H1296+H1303+H1306+H1309+H1316+H1323+H1331</f>
        <v>10037.799999999999</v>
      </c>
      <c r="I1286" s="7">
        <f>I1291+I1296+I1303+I1306+I1309+I1316+I1323+I1331</f>
        <v>8247.1</v>
      </c>
      <c r="J1286" s="7">
        <f>J1291+J1296+J1303+J1306+J1309+J1316+J1323+J1331</f>
        <v>4173.6000000000004</v>
      </c>
      <c r="K1286" s="335">
        <f>K1291+K1296+K1303+K1306+K1309+K1316+K1323+K1331</f>
        <v>293</v>
      </c>
      <c r="L1286" s="7" t="s">
        <v>18</v>
      </c>
      <c r="M1286" s="7">
        <v>35109143</v>
      </c>
      <c r="N1286" s="7">
        <v>0</v>
      </c>
      <c r="O1286" s="7">
        <v>22669073.490000002</v>
      </c>
      <c r="P1286" s="7">
        <v>0</v>
      </c>
      <c r="Q1286" s="7">
        <v>12440069.510000002</v>
      </c>
      <c r="R1286" s="7">
        <v>0</v>
      </c>
      <c r="S1286" s="7" t="s">
        <v>18</v>
      </c>
      <c r="T1286" s="7" t="s">
        <v>18</v>
      </c>
      <c r="U1286" s="28" t="s">
        <v>18</v>
      </c>
    </row>
    <row r="1287" spans="1:21" x14ac:dyDescent="0.2">
      <c r="A1287" s="220" t="s">
        <v>247</v>
      </c>
      <c r="B1287" s="66" t="s">
        <v>117</v>
      </c>
      <c r="C1287" s="38" t="s">
        <v>40</v>
      </c>
      <c r="D1287" s="39">
        <v>1977</v>
      </c>
      <c r="E1287" s="39">
        <v>1977</v>
      </c>
      <c r="F1287" s="67" t="s">
        <v>114</v>
      </c>
      <c r="G1287" s="38">
        <v>3</v>
      </c>
      <c r="H1287" s="40">
        <v>1526</v>
      </c>
      <c r="I1287" s="40">
        <v>1062.5999999999999</v>
      </c>
      <c r="J1287" s="40">
        <v>498.1</v>
      </c>
      <c r="K1287" s="353">
        <v>42</v>
      </c>
      <c r="L1287" s="8" t="s">
        <v>36</v>
      </c>
      <c r="M1287" s="40">
        <v>2242787</v>
      </c>
      <c r="N1287" s="40">
        <v>0</v>
      </c>
      <c r="O1287" s="40">
        <v>1448110.06</v>
      </c>
      <c r="P1287" s="40">
        <v>0</v>
      </c>
      <c r="Q1287" s="40">
        <v>794676.94</v>
      </c>
      <c r="R1287" s="40">
        <v>0</v>
      </c>
      <c r="S1287" s="40">
        <f>M1287/I1287</f>
        <v>2110.6597026162244</v>
      </c>
      <c r="T1287" s="40">
        <v>2110.66</v>
      </c>
      <c r="U1287" s="186">
        <v>44561</v>
      </c>
    </row>
    <row r="1288" spans="1:21" x14ac:dyDescent="0.2">
      <c r="A1288" s="905" t="str">
        <f>$A$1287</f>
        <v>7.1.1</v>
      </c>
      <c r="B1288" s="45" t="s">
        <v>117</v>
      </c>
      <c r="C1288" s="22" t="s">
        <v>40</v>
      </c>
      <c r="D1288" s="907">
        <v>1977</v>
      </c>
      <c r="E1288" s="907">
        <v>1977</v>
      </c>
      <c r="F1288" s="46" t="s">
        <v>114</v>
      </c>
      <c r="G1288" s="22">
        <v>3</v>
      </c>
      <c r="H1288" s="910">
        <v>1526</v>
      </c>
      <c r="I1288" s="910">
        <v>1062.5999999999999</v>
      </c>
      <c r="J1288" s="910">
        <v>498.1</v>
      </c>
      <c r="K1288" s="333">
        <v>42</v>
      </c>
      <c r="L1288" s="10" t="s">
        <v>34</v>
      </c>
      <c r="M1288" s="910">
        <v>431809</v>
      </c>
      <c r="N1288" s="910">
        <v>0</v>
      </c>
      <c r="O1288" s="910">
        <v>278808</v>
      </c>
      <c r="P1288" s="910">
        <v>0</v>
      </c>
      <c r="Q1288" s="910">
        <v>153001</v>
      </c>
      <c r="R1288" s="910">
        <v>0</v>
      </c>
      <c r="S1288" s="910">
        <f>M1288/I1288</f>
        <v>406.37022397891968</v>
      </c>
      <c r="T1288" s="910">
        <v>406.37</v>
      </c>
      <c r="U1288" s="236">
        <v>44561</v>
      </c>
    </row>
    <row r="1289" spans="1:21" x14ac:dyDescent="0.2">
      <c r="A1289" s="905" t="str">
        <f t="shared" ref="A1289:A1290" si="461">$A$1287</f>
        <v>7.1.1</v>
      </c>
      <c r="B1289" s="45" t="s">
        <v>117</v>
      </c>
      <c r="C1289" s="22" t="s">
        <v>40</v>
      </c>
      <c r="D1289" s="907">
        <v>1977</v>
      </c>
      <c r="E1289" s="907">
        <v>1977</v>
      </c>
      <c r="F1289" s="46" t="s">
        <v>114</v>
      </c>
      <c r="G1289" s="22">
        <v>3</v>
      </c>
      <c r="H1289" s="910">
        <v>1526</v>
      </c>
      <c r="I1289" s="910">
        <v>1062.5999999999999</v>
      </c>
      <c r="J1289" s="910">
        <v>498.1</v>
      </c>
      <c r="K1289" s="333">
        <v>42</v>
      </c>
      <c r="L1289" s="2" t="s">
        <v>56</v>
      </c>
      <c r="M1289" s="910">
        <v>351423</v>
      </c>
      <c r="N1289" s="910">
        <v>0</v>
      </c>
      <c r="O1289" s="910">
        <v>226904.82</v>
      </c>
      <c r="P1289" s="910">
        <v>0</v>
      </c>
      <c r="Q1289" s="910">
        <v>124518.18</v>
      </c>
      <c r="R1289" s="910">
        <v>0</v>
      </c>
      <c r="S1289" s="910">
        <f>M1289/I1289</f>
        <v>330.71993224167142</v>
      </c>
      <c r="T1289" s="910">
        <v>330.72</v>
      </c>
      <c r="U1289" s="236">
        <v>44561</v>
      </c>
    </row>
    <row r="1290" spans="1:21" ht="13.5" thickBot="1" x14ac:dyDescent="0.25">
      <c r="A1290" s="226" t="str">
        <f t="shared" si="461"/>
        <v>7.1.1</v>
      </c>
      <c r="B1290" s="74" t="s">
        <v>117</v>
      </c>
      <c r="C1290" s="59" t="s">
        <v>40</v>
      </c>
      <c r="D1290" s="75">
        <v>1977</v>
      </c>
      <c r="E1290" s="75">
        <v>1977</v>
      </c>
      <c r="F1290" s="76" t="s">
        <v>114</v>
      </c>
      <c r="G1290" s="59">
        <v>3</v>
      </c>
      <c r="H1290" s="151">
        <v>1526</v>
      </c>
      <c r="I1290" s="151">
        <v>1062.5999999999999</v>
      </c>
      <c r="J1290" s="151">
        <v>498.1</v>
      </c>
      <c r="K1290" s="358">
        <v>42</v>
      </c>
      <c r="L1290" s="104" t="s">
        <v>55</v>
      </c>
      <c r="M1290" s="60">
        <v>3301302</v>
      </c>
      <c r="N1290" s="60">
        <v>0</v>
      </c>
      <c r="O1290" s="60">
        <v>2131566.06</v>
      </c>
      <c r="P1290" s="60">
        <v>0</v>
      </c>
      <c r="Q1290" s="60">
        <v>1169735.94</v>
      </c>
      <c r="R1290" s="60">
        <v>0</v>
      </c>
      <c r="S1290" s="60">
        <f>M1290/J1290</f>
        <v>6627.7896004818303</v>
      </c>
      <c r="T1290" s="60">
        <v>6627.79</v>
      </c>
      <c r="U1290" s="276">
        <v>44561</v>
      </c>
    </row>
    <row r="1291" spans="1:21" ht="13.5" thickBot="1" x14ac:dyDescent="0.25">
      <c r="A1291" s="87"/>
      <c r="B1291" s="33" t="s">
        <v>31</v>
      </c>
      <c r="C1291" s="25" t="s">
        <v>18</v>
      </c>
      <c r="D1291" s="25" t="s">
        <v>18</v>
      </c>
      <c r="E1291" s="25" t="s">
        <v>18</v>
      </c>
      <c r="F1291" s="25" t="s">
        <v>18</v>
      </c>
      <c r="G1291" s="25" t="s">
        <v>18</v>
      </c>
      <c r="H1291" s="7">
        <f>H1287</f>
        <v>1526</v>
      </c>
      <c r="I1291" s="7">
        <f>I1287</f>
        <v>1062.5999999999999</v>
      </c>
      <c r="J1291" s="7">
        <f>J1287</f>
        <v>498.1</v>
      </c>
      <c r="K1291" s="335">
        <f>K1287</f>
        <v>42</v>
      </c>
      <c r="L1291" s="16" t="s">
        <v>18</v>
      </c>
      <c r="M1291" s="7">
        <v>6327321</v>
      </c>
      <c r="N1291" s="7">
        <v>0</v>
      </c>
      <c r="O1291" s="7">
        <v>4085388.9400000004</v>
      </c>
      <c r="P1291" s="7">
        <v>0</v>
      </c>
      <c r="Q1291" s="7">
        <v>2241932.0599999996</v>
      </c>
      <c r="R1291" s="7">
        <v>0</v>
      </c>
      <c r="S1291" s="7" t="s">
        <v>18</v>
      </c>
      <c r="T1291" s="7" t="s">
        <v>18</v>
      </c>
      <c r="U1291" s="28" t="s">
        <v>18</v>
      </c>
    </row>
    <row r="1292" spans="1:21" x14ac:dyDescent="0.2">
      <c r="A1292" s="424" t="s">
        <v>263</v>
      </c>
      <c r="B1292" s="66" t="s">
        <v>118</v>
      </c>
      <c r="C1292" s="38" t="s">
        <v>40</v>
      </c>
      <c r="D1292" s="39">
        <v>1978</v>
      </c>
      <c r="E1292" s="39">
        <v>1978</v>
      </c>
      <c r="F1292" s="67" t="s">
        <v>114</v>
      </c>
      <c r="G1292" s="38">
        <v>3</v>
      </c>
      <c r="H1292" s="40">
        <v>1553.8</v>
      </c>
      <c r="I1292" s="40">
        <v>1061.7</v>
      </c>
      <c r="J1292" s="40">
        <v>505.7</v>
      </c>
      <c r="K1292" s="353">
        <v>41</v>
      </c>
      <c r="L1292" s="8" t="s">
        <v>36</v>
      </c>
      <c r="M1292" s="40">
        <v>2240888</v>
      </c>
      <c r="N1292" s="40">
        <v>0</v>
      </c>
      <c r="O1292" s="40">
        <v>1446883.9300000002</v>
      </c>
      <c r="P1292" s="40">
        <v>0</v>
      </c>
      <c r="Q1292" s="40">
        <v>794004.07</v>
      </c>
      <c r="R1292" s="40">
        <v>0</v>
      </c>
      <c r="S1292" s="40">
        <f>M1292/I1292</f>
        <v>2110.6602618442121</v>
      </c>
      <c r="T1292" s="40">
        <v>2110.66</v>
      </c>
      <c r="U1292" s="186">
        <v>44561</v>
      </c>
    </row>
    <row r="1293" spans="1:21" x14ac:dyDescent="0.2">
      <c r="A1293" s="905" t="str">
        <f>$A$1292</f>
        <v>7.1.2</v>
      </c>
      <c r="B1293" s="45" t="s">
        <v>118</v>
      </c>
      <c r="C1293" s="22" t="s">
        <v>40</v>
      </c>
      <c r="D1293" s="907">
        <v>1978</v>
      </c>
      <c r="E1293" s="907">
        <v>1978</v>
      </c>
      <c r="F1293" s="46" t="s">
        <v>114</v>
      </c>
      <c r="G1293" s="22">
        <v>3</v>
      </c>
      <c r="H1293" s="910">
        <v>1553.8</v>
      </c>
      <c r="I1293" s="910">
        <v>1061.7</v>
      </c>
      <c r="J1293" s="910">
        <v>505.7</v>
      </c>
      <c r="K1293" s="333">
        <v>41</v>
      </c>
      <c r="L1293" s="10" t="s">
        <v>34</v>
      </c>
      <c r="M1293" s="910">
        <v>431443</v>
      </c>
      <c r="N1293" s="910">
        <v>0</v>
      </c>
      <c r="O1293" s="910">
        <v>278571.68</v>
      </c>
      <c r="P1293" s="910">
        <v>0</v>
      </c>
      <c r="Q1293" s="910">
        <v>152871.32</v>
      </c>
      <c r="R1293" s="910">
        <v>0</v>
      </c>
      <c r="S1293" s="910">
        <f>M1293/I1293</f>
        <v>406.36997268531599</v>
      </c>
      <c r="T1293" s="910">
        <v>406.37</v>
      </c>
      <c r="U1293" s="236">
        <v>44561</v>
      </c>
    </row>
    <row r="1294" spans="1:21" x14ac:dyDescent="0.2">
      <c r="A1294" s="905" t="str">
        <f t="shared" ref="A1294:A1295" si="462">$A$1292</f>
        <v>7.1.2</v>
      </c>
      <c r="B1294" s="45" t="s">
        <v>118</v>
      </c>
      <c r="C1294" s="22" t="s">
        <v>40</v>
      </c>
      <c r="D1294" s="907">
        <v>1978</v>
      </c>
      <c r="E1294" s="907">
        <v>1978</v>
      </c>
      <c r="F1294" s="46" t="s">
        <v>114</v>
      </c>
      <c r="G1294" s="22">
        <v>3</v>
      </c>
      <c r="H1294" s="910">
        <v>1553.8</v>
      </c>
      <c r="I1294" s="910">
        <v>1061.7</v>
      </c>
      <c r="J1294" s="910">
        <v>505.7</v>
      </c>
      <c r="K1294" s="333">
        <v>41</v>
      </c>
      <c r="L1294" s="2" t="s">
        <v>56</v>
      </c>
      <c r="M1294" s="910">
        <v>351125</v>
      </c>
      <c r="N1294" s="910">
        <v>0</v>
      </c>
      <c r="O1294" s="910">
        <v>226712.41</v>
      </c>
      <c r="P1294" s="910">
        <v>0</v>
      </c>
      <c r="Q1294" s="910">
        <v>124412.59</v>
      </c>
      <c r="R1294" s="910">
        <v>0</v>
      </c>
      <c r="S1294" s="910">
        <f>M1294/I1294</f>
        <v>330.71960064048221</v>
      </c>
      <c r="T1294" s="910">
        <v>330.72</v>
      </c>
      <c r="U1294" s="236">
        <v>44561</v>
      </c>
    </row>
    <row r="1295" spans="1:21" ht="13.5" thickBot="1" x14ac:dyDescent="0.25">
      <c r="A1295" s="226" t="str">
        <f t="shared" si="462"/>
        <v>7.1.2</v>
      </c>
      <c r="B1295" s="74" t="s">
        <v>118</v>
      </c>
      <c r="C1295" s="59" t="s">
        <v>40</v>
      </c>
      <c r="D1295" s="75">
        <v>1978</v>
      </c>
      <c r="E1295" s="75">
        <v>1978</v>
      </c>
      <c r="F1295" s="76" t="s">
        <v>114</v>
      </c>
      <c r="G1295" s="59">
        <v>3</v>
      </c>
      <c r="H1295" s="151">
        <v>1553.8</v>
      </c>
      <c r="I1295" s="151">
        <v>1061.7</v>
      </c>
      <c r="J1295" s="151">
        <v>505.7</v>
      </c>
      <c r="K1295" s="358">
        <v>41</v>
      </c>
      <c r="L1295" s="104" t="s">
        <v>55</v>
      </c>
      <c r="M1295" s="60">
        <v>3351673</v>
      </c>
      <c r="N1295" s="60">
        <v>0</v>
      </c>
      <c r="O1295" s="60">
        <v>2164089.3200000003</v>
      </c>
      <c r="P1295" s="60">
        <v>0</v>
      </c>
      <c r="Q1295" s="60">
        <v>1187583.68</v>
      </c>
      <c r="R1295" s="60">
        <v>0</v>
      </c>
      <c r="S1295" s="60">
        <f>M1295/J1295</f>
        <v>6627.7892030848334</v>
      </c>
      <c r="T1295" s="60">
        <v>6627.79</v>
      </c>
      <c r="U1295" s="276">
        <v>44561</v>
      </c>
    </row>
    <row r="1296" spans="1:21" ht="13.5" thickBot="1" x14ac:dyDescent="0.25">
      <c r="A1296" s="152"/>
      <c r="B1296" s="33" t="s">
        <v>31</v>
      </c>
      <c r="C1296" s="25" t="s">
        <v>18</v>
      </c>
      <c r="D1296" s="25" t="s">
        <v>18</v>
      </c>
      <c r="E1296" s="25" t="s">
        <v>18</v>
      </c>
      <c r="F1296" s="25" t="s">
        <v>18</v>
      </c>
      <c r="G1296" s="25" t="s">
        <v>18</v>
      </c>
      <c r="H1296" s="7">
        <f>H1292</f>
        <v>1553.8</v>
      </c>
      <c r="I1296" s="7">
        <f>I1292</f>
        <v>1061.7</v>
      </c>
      <c r="J1296" s="7">
        <f>J1292</f>
        <v>505.7</v>
      </c>
      <c r="K1296" s="335">
        <f>K1292</f>
        <v>41</v>
      </c>
      <c r="L1296" s="16" t="s">
        <v>18</v>
      </c>
      <c r="M1296" s="7">
        <v>6375129</v>
      </c>
      <c r="N1296" s="7">
        <v>0</v>
      </c>
      <c r="O1296" s="7">
        <v>4116257.3400000003</v>
      </c>
      <c r="P1296" s="7">
        <v>0</v>
      </c>
      <c r="Q1296" s="7">
        <v>2258871.66</v>
      </c>
      <c r="R1296" s="7">
        <v>0</v>
      </c>
      <c r="S1296" s="7" t="s">
        <v>18</v>
      </c>
      <c r="T1296" s="7" t="s">
        <v>18</v>
      </c>
      <c r="U1296" s="28" t="s">
        <v>18</v>
      </c>
    </row>
    <row r="1297" spans="1:21" x14ac:dyDescent="0.2">
      <c r="A1297" s="424" t="s">
        <v>264</v>
      </c>
      <c r="B1297" s="66" t="s">
        <v>379</v>
      </c>
      <c r="C1297" s="38" t="s">
        <v>40</v>
      </c>
      <c r="D1297" s="39">
        <v>1981</v>
      </c>
      <c r="E1297" s="39">
        <v>1981</v>
      </c>
      <c r="F1297" s="67" t="s">
        <v>380</v>
      </c>
      <c r="G1297" s="38">
        <v>2</v>
      </c>
      <c r="H1297" s="40">
        <v>976.5</v>
      </c>
      <c r="I1297" s="40">
        <v>634.4</v>
      </c>
      <c r="J1297" s="40">
        <v>379.5</v>
      </c>
      <c r="K1297" s="353">
        <v>24</v>
      </c>
      <c r="L1297" s="8" t="s">
        <v>36</v>
      </c>
      <c r="M1297" s="40">
        <v>1767990</v>
      </c>
      <c r="N1297" s="40">
        <v>0</v>
      </c>
      <c r="O1297" s="40">
        <v>1141545.81</v>
      </c>
      <c r="P1297" s="40">
        <v>0</v>
      </c>
      <c r="Q1297" s="40">
        <v>626444.18999999994</v>
      </c>
      <c r="R1297" s="40">
        <v>0</v>
      </c>
      <c r="S1297" s="40">
        <f>M1297/I1297</f>
        <v>2786.8694829760407</v>
      </c>
      <c r="T1297" s="40">
        <v>2786.87</v>
      </c>
      <c r="U1297" s="186">
        <v>44561</v>
      </c>
    </row>
    <row r="1298" spans="1:21" x14ac:dyDescent="0.2">
      <c r="A1298" s="439" t="s">
        <v>264</v>
      </c>
      <c r="B1298" s="45" t="s">
        <v>379</v>
      </c>
      <c r="C1298" s="22" t="s">
        <v>40</v>
      </c>
      <c r="D1298" s="907">
        <v>1981</v>
      </c>
      <c r="E1298" s="907">
        <v>1981</v>
      </c>
      <c r="F1298" s="46" t="s">
        <v>380</v>
      </c>
      <c r="G1298" s="22">
        <v>2</v>
      </c>
      <c r="H1298" s="910">
        <v>976.5</v>
      </c>
      <c r="I1298" s="910">
        <v>634.4</v>
      </c>
      <c r="J1298" s="910">
        <v>379.5</v>
      </c>
      <c r="K1298" s="333">
        <v>24</v>
      </c>
      <c r="L1298" s="10" t="s">
        <v>34</v>
      </c>
      <c r="M1298" s="910">
        <v>304607</v>
      </c>
      <c r="N1298" s="910">
        <v>0</v>
      </c>
      <c r="O1298" s="910">
        <v>196676.93</v>
      </c>
      <c r="P1298" s="910">
        <v>0</v>
      </c>
      <c r="Q1298" s="910">
        <v>107930.07</v>
      </c>
      <c r="R1298" s="910">
        <v>0</v>
      </c>
      <c r="S1298" s="910">
        <f>M1298/I1298</f>
        <v>480.14974779319044</v>
      </c>
      <c r="T1298" s="910">
        <v>480.15</v>
      </c>
      <c r="U1298" s="236">
        <v>44561</v>
      </c>
    </row>
    <row r="1299" spans="1:21" x14ac:dyDescent="0.2">
      <c r="A1299" s="439" t="s">
        <v>264</v>
      </c>
      <c r="B1299" s="45" t="s">
        <v>379</v>
      </c>
      <c r="C1299" s="22" t="s">
        <v>40</v>
      </c>
      <c r="D1299" s="907">
        <v>1981</v>
      </c>
      <c r="E1299" s="907">
        <v>1981</v>
      </c>
      <c r="F1299" s="46" t="s">
        <v>380</v>
      </c>
      <c r="G1299" s="22">
        <v>2</v>
      </c>
      <c r="H1299" s="910">
        <v>976.5</v>
      </c>
      <c r="I1299" s="910">
        <v>634.4</v>
      </c>
      <c r="J1299" s="910">
        <v>379.5</v>
      </c>
      <c r="K1299" s="333">
        <v>24</v>
      </c>
      <c r="L1299" s="2" t="s">
        <v>56</v>
      </c>
      <c r="M1299" s="910">
        <v>319091</v>
      </c>
      <c r="N1299" s="910">
        <v>0</v>
      </c>
      <c r="O1299" s="910">
        <v>206028.88</v>
      </c>
      <c r="P1299" s="910">
        <v>0</v>
      </c>
      <c r="Q1299" s="910">
        <v>113062.12</v>
      </c>
      <c r="R1299" s="910">
        <v>0</v>
      </c>
      <c r="S1299" s="910">
        <f>M1299/I1299</f>
        <v>502.98076923076923</v>
      </c>
      <c r="T1299" s="910">
        <v>502.98</v>
      </c>
      <c r="U1299" s="236">
        <v>44561</v>
      </c>
    </row>
    <row r="1300" spans="1:21" x14ac:dyDescent="0.2">
      <c r="A1300" s="439" t="s">
        <v>264</v>
      </c>
      <c r="B1300" s="45" t="s">
        <v>379</v>
      </c>
      <c r="C1300" s="22" t="s">
        <v>40</v>
      </c>
      <c r="D1300" s="907">
        <v>1981</v>
      </c>
      <c r="E1300" s="907">
        <v>1981</v>
      </c>
      <c r="F1300" s="46" t="s">
        <v>380</v>
      </c>
      <c r="G1300" s="22">
        <v>2</v>
      </c>
      <c r="H1300" s="910">
        <v>976.5</v>
      </c>
      <c r="I1300" s="910">
        <v>634.4</v>
      </c>
      <c r="J1300" s="910">
        <v>379.5</v>
      </c>
      <c r="K1300" s="333">
        <v>24</v>
      </c>
      <c r="L1300" s="10" t="s">
        <v>87</v>
      </c>
      <c r="M1300" s="910">
        <v>96009</v>
      </c>
      <c r="N1300" s="910">
        <v>0</v>
      </c>
      <c r="O1300" s="910">
        <v>61990.55</v>
      </c>
      <c r="P1300" s="910">
        <v>0</v>
      </c>
      <c r="Q1300" s="910">
        <v>34018.449999999997</v>
      </c>
      <c r="R1300" s="910">
        <v>0</v>
      </c>
      <c r="S1300" s="910">
        <f>M1300/H1300</f>
        <v>98.319508448540702</v>
      </c>
      <c r="T1300" s="910">
        <v>98.32</v>
      </c>
      <c r="U1300" s="236">
        <v>44561</v>
      </c>
    </row>
    <row r="1301" spans="1:21" x14ac:dyDescent="0.2">
      <c r="A1301" s="439" t="s">
        <v>264</v>
      </c>
      <c r="B1301" s="45" t="s">
        <v>379</v>
      </c>
      <c r="C1301" s="22" t="s">
        <v>40</v>
      </c>
      <c r="D1301" s="907">
        <v>1981</v>
      </c>
      <c r="E1301" s="907">
        <v>1981</v>
      </c>
      <c r="F1301" s="46" t="s">
        <v>380</v>
      </c>
      <c r="G1301" s="22">
        <v>2</v>
      </c>
      <c r="H1301" s="910">
        <v>976.5</v>
      </c>
      <c r="I1301" s="910">
        <v>634.4</v>
      </c>
      <c r="J1301" s="910">
        <v>379.5</v>
      </c>
      <c r="K1301" s="333">
        <v>24</v>
      </c>
      <c r="L1301" s="2" t="s">
        <v>94</v>
      </c>
      <c r="M1301" s="910">
        <v>72915</v>
      </c>
      <c r="N1301" s="910">
        <v>0</v>
      </c>
      <c r="O1301" s="910">
        <v>47079.35</v>
      </c>
      <c r="P1301" s="910">
        <v>0</v>
      </c>
      <c r="Q1301" s="910">
        <v>25835.65</v>
      </c>
      <c r="R1301" s="910">
        <v>0</v>
      </c>
      <c r="S1301" s="910">
        <f>M1301/H1301</f>
        <v>74.66973886328725</v>
      </c>
      <c r="T1301" s="910">
        <v>74.67</v>
      </c>
      <c r="U1301" s="236">
        <v>44561</v>
      </c>
    </row>
    <row r="1302" spans="1:21" ht="13.5" thickBot="1" x14ac:dyDescent="0.25">
      <c r="A1302" s="438" t="s">
        <v>264</v>
      </c>
      <c r="B1302" s="74" t="s">
        <v>379</v>
      </c>
      <c r="C1302" s="59" t="s">
        <v>40</v>
      </c>
      <c r="D1302" s="75">
        <v>1981</v>
      </c>
      <c r="E1302" s="75">
        <v>1981</v>
      </c>
      <c r="F1302" s="76" t="s">
        <v>380</v>
      </c>
      <c r="G1302" s="59">
        <v>2</v>
      </c>
      <c r="H1302" s="60">
        <v>976.5</v>
      </c>
      <c r="I1302" s="60">
        <v>634.4</v>
      </c>
      <c r="J1302" s="60">
        <v>379.5</v>
      </c>
      <c r="K1302" s="358">
        <v>24</v>
      </c>
      <c r="L1302" s="61" t="s">
        <v>37</v>
      </c>
      <c r="M1302" s="60">
        <v>72915</v>
      </c>
      <c r="N1302" s="60">
        <v>0</v>
      </c>
      <c r="O1302" s="60">
        <v>47079.35</v>
      </c>
      <c r="P1302" s="60">
        <v>0</v>
      </c>
      <c r="Q1302" s="60">
        <v>25835.65</v>
      </c>
      <c r="R1302" s="60">
        <v>0</v>
      </c>
      <c r="S1302" s="60">
        <f>M1302/H1302</f>
        <v>74.66973886328725</v>
      </c>
      <c r="T1302" s="60">
        <v>74.67</v>
      </c>
      <c r="U1302" s="276">
        <v>44561</v>
      </c>
    </row>
    <row r="1303" spans="1:21" ht="13.5" thickBot="1" x14ac:dyDescent="0.25">
      <c r="A1303" s="153"/>
      <c r="B1303" s="33" t="s">
        <v>31</v>
      </c>
      <c r="C1303" s="25" t="s">
        <v>18</v>
      </c>
      <c r="D1303" s="25" t="s">
        <v>18</v>
      </c>
      <c r="E1303" s="25" t="s">
        <v>18</v>
      </c>
      <c r="F1303" s="25" t="s">
        <v>18</v>
      </c>
      <c r="G1303" s="25" t="s">
        <v>18</v>
      </c>
      <c r="H1303" s="7">
        <f>H1297</f>
        <v>976.5</v>
      </c>
      <c r="I1303" s="7">
        <f>I1297</f>
        <v>634.4</v>
      </c>
      <c r="J1303" s="7">
        <f>J1297</f>
        <v>379.5</v>
      </c>
      <c r="K1303" s="335">
        <f>K1297</f>
        <v>24</v>
      </c>
      <c r="L1303" s="16" t="s">
        <v>18</v>
      </c>
      <c r="M1303" s="7">
        <v>2633527</v>
      </c>
      <c r="N1303" s="7">
        <v>0</v>
      </c>
      <c r="O1303" s="7">
        <v>1700400.8700000003</v>
      </c>
      <c r="P1303" s="7">
        <v>0</v>
      </c>
      <c r="Q1303" s="7">
        <v>933126.13</v>
      </c>
      <c r="R1303" s="7">
        <v>0</v>
      </c>
      <c r="S1303" s="7" t="s">
        <v>18</v>
      </c>
      <c r="T1303" s="7" t="s">
        <v>18</v>
      </c>
      <c r="U1303" s="28" t="s">
        <v>18</v>
      </c>
    </row>
    <row r="1304" spans="1:21" x14ac:dyDescent="0.2">
      <c r="A1304" s="424" t="s">
        <v>265</v>
      </c>
      <c r="B1304" s="66" t="s">
        <v>381</v>
      </c>
      <c r="C1304" s="38" t="s">
        <v>40</v>
      </c>
      <c r="D1304" s="39">
        <v>1972</v>
      </c>
      <c r="E1304" s="39">
        <v>1972</v>
      </c>
      <c r="F1304" s="67" t="s">
        <v>382</v>
      </c>
      <c r="G1304" s="38">
        <v>2</v>
      </c>
      <c r="H1304" s="40">
        <v>626</v>
      </c>
      <c r="I1304" s="40">
        <v>572.1</v>
      </c>
      <c r="J1304" s="40">
        <v>416.6</v>
      </c>
      <c r="K1304" s="353">
        <v>14</v>
      </c>
      <c r="L1304" s="112" t="s">
        <v>55</v>
      </c>
      <c r="M1304" s="40">
        <v>1496540</v>
      </c>
      <c r="N1304" s="40">
        <v>0</v>
      </c>
      <c r="O1304" s="40">
        <v>966277.51</v>
      </c>
      <c r="P1304" s="40">
        <v>0</v>
      </c>
      <c r="Q1304" s="40">
        <v>530262.49</v>
      </c>
      <c r="R1304" s="40">
        <v>0</v>
      </c>
      <c r="S1304" s="40">
        <f>M1304/J1304</f>
        <v>3592.2707633221312</v>
      </c>
      <c r="T1304" s="40">
        <v>3592.27</v>
      </c>
      <c r="U1304" s="186">
        <v>44561</v>
      </c>
    </row>
    <row r="1305" spans="1:21" ht="13.5" thickBot="1" x14ac:dyDescent="0.25">
      <c r="A1305" s="438" t="s">
        <v>265</v>
      </c>
      <c r="B1305" s="74" t="s">
        <v>381</v>
      </c>
      <c r="C1305" s="59" t="s">
        <v>40</v>
      </c>
      <c r="D1305" s="75">
        <v>1972</v>
      </c>
      <c r="E1305" s="75">
        <v>1972</v>
      </c>
      <c r="F1305" s="76" t="s">
        <v>382</v>
      </c>
      <c r="G1305" s="59">
        <v>2</v>
      </c>
      <c r="H1305" s="60">
        <v>626</v>
      </c>
      <c r="I1305" s="60">
        <v>572.1</v>
      </c>
      <c r="J1305" s="60">
        <v>416.6</v>
      </c>
      <c r="K1305" s="358">
        <v>14</v>
      </c>
      <c r="L1305" s="104" t="s">
        <v>56</v>
      </c>
      <c r="M1305" s="60">
        <v>207724</v>
      </c>
      <c r="N1305" s="60">
        <v>0</v>
      </c>
      <c r="O1305" s="60">
        <v>134122.06</v>
      </c>
      <c r="P1305" s="60">
        <v>0</v>
      </c>
      <c r="Q1305" s="60">
        <v>73601.94</v>
      </c>
      <c r="R1305" s="60">
        <v>0</v>
      </c>
      <c r="S1305" s="60">
        <f>M1305/I1305</f>
        <v>363.09036881664042</v>
      </c>
      <c r="T1305" s="60">
        <v>363.09</v>
      </c>
      <c r="U1305" s="276">
        <v>44561</v>
      </c>
    </row>
    <row r="1306" spans="1:21" ht="13.5" thickBot="1" x14ac:dyDescent="0.25">
      <c r="A1306" s="152"/>
      <c r="B1306" s="33" t="s">
        <v>31</v>
      </c>
      <c r="C1306" s="25" t="s">
        <v>18</v>
      </c>
      <c r="D1306" s="25" t="s">
        <v>18</v>
      </c>
      <c r="E1306" s="25" t="s">
        <v>18</v>
      </c>
      <c r="F1306" s="25" t="s">
        <v>18</v>
      </c>
      <c r="G1306" s="25" t="s">
        <v>18</v>
      </c>
      <c r="H1306" s="7">
        <f>H1304</f>
        <v>626</v>
      </c>
      <c r="I1306" s="7">
        <f>I1304</f>
        <v>572.1</v>
      </c>
      <c r="J1306" s="7">
        <f>J1304</f>
        <v>416.6</v>
      </c>
      <c r="K1306" s="335">
        <f>K1304</f>
        <v>14</v>
      </c>
      <c r="L1306" s="16" t="s">
        <v>18</v>
      </c>
      <c r="M1306" s="7">
        <v>1704264</v>
      </c>
      <c r="N1306" s="7">
        <v>0</v>
      </c>
      <c r="O1306" s="7">
        <v>1100399.57</v>
      </c>
      <c r="P1306" s="7">
        <v>0</v>
      </c>
      <c r="Q1306" s="7">
        <v>603864.42999999993</v>
      </c>
      <c r="R1306" s="7">
        <v>0</v>
      </c>
      <c r="S1306" s="7" t="s">
        <v>18</v>
      </c>
      <c r="T1306" s="7" t="s">
        <v>18</v>
      </c>
      <c r="U1306" s="28" t="s">
        <v>18</v>
      </c>
    </row>
    <row r="1307" spans="1:21" x14ac:dyDescent="0.2">
      <c r="A1307" s="424" t="s">
        <v>266</v>
      </c>
      <c r="B1307" s="66" t="s">
        <v>383</v>
      </c>
      <c r="C1307" s="38" t="s">
        <v>40</v>
      </c>
      <c r="D1307" s="39">
        <v>1976</v>
      </c>
      <c r="E1307" s="39">
        <v>1976</v>
      </c>
      <c r="F1307" s="67" t="s">
        <v>384</v>
      </c>
      <c r="G1307" s="38">
        <v>3</v>
      </c>
      <c r="H1307" s="40">
        <v>1194.7</v>
      </c>
      <c r="I1307" s="40">
        <v>1087.5999999999999</v>
      </c>
      <c r="J1307" s="40">
        <v>506.5</v>
      </c>
      <c r="K1307" s="353">
        <v>34</v>
      </c>
      <c r="L1307" s="8" t="s">
        <v>36</v>
      </c>
      <c r="M1307" s="40">
        <v>2023545</v>
      </c>
      <c r="N1307" s="40">
        <v>0</v>
      </c>
      <c r="O1307" s="40">
        <v>1306551.1299999999</v>
      </c>
      <c r="P1307" s="40">
        <v>0</v>
      </c>
      <c r="Q1307" s="40">
        <v>716993.87</v>
      </c>
      <c r="R1307" s="40">
        <v>0</v>
      </c>
      <c r="S1307" s="40">
        <f>M1307/I1307</f>
        <v>1860.5599485104819</v>
      </c>
      <c r="T1307" s="40">
        <v>1860.56</v>
      </c>
      <c r="U1307" s="186">
        <v>44561</v>
      </c>
    </row>
    <row r="1308" spans="1:21" ht="13.5" thickBot="1" x14ac:dyDescent="0.25">
      <c r="A1308" s="438" t="s">
        <v>266</v>
      </c>
      <c r="B1308" s="74" t="s">
        <v>383</v>
      </c>
      <c r="C1308" s="59" t="s">
        <v>40</v>
      </c>
      <c r="D1308" s="75">
        <v>1976</v>
      </c>
      <c r="E1308" s="75">
        <v>1976</v>
      </c>
      <c r="F1308" s="76" t="s">
        <v>384</v>
      </c>
      <c r="G1308" s="59">
        <v>3</v>
      </c>
      <c r="H1308" s="60">
        <v>1194.7</v>
      </c>
      <c r="I1308" s="60">
        <v>1087.5999999999999</v>
      </c>
      <c r="J1308" s="60">
        <v>506.5</v>
      </c>
      <c r="K1308" s="358">
        <v>34</v>
      </c>
      <c r="L1308" s="63" t="s">
        <v>87</v>
      </c>
      <c r="M1308" s="60">
        <v>71923</v>
      </c>
      <c r="N1308" s="60">
        <v>0</v>
      </c>
      <c r="O1308" s="60">
        <v>46438.84</v>
      </c>
      <c r="P1308" s="60">
        <v>0</v>
      </c>
      <c r="Q1308" s="60">
        <v>25484.16</v>
      </c>
      <c r="R1308" s="60">
        <v>0</v>
      </c>
      <c r="S1308" s="60">
        <f>M1308/H1308</f>
        <v>60.201724282246587</v>
      </c>
      <c r="T1308" s="60">
        <v>66.13</v>
      </c>
      <c r="U1308" s="276">
        <v>44561</v>
      </c>
    </row>
    <row r="1309" spans="1:21" ht="13.5" thickBot="1" x14ac:dyDescent="0.25">
      <c r="A1309" s="152"/>
      <c r="B1309" s="33" t="s">
        <v>31</v>
      </c>
      <c r="C1309" s="25" t="s">
        <v>18</v>
      </c>
      <c r="D1309" s="25" t="s">
        <v>18</v>
      </c>
      <c r="E1309" s="25" t="s">
        <v>18</v>
      </c>
      <c r="F1309" s="25" t="s">
        <v>18</v>
      </c>
      <c r="G1309" s="25" t="s">
        <v>18</v>
      </c>
      <c r="H1309" s="7">
        <f>H1307</f>
        <v>1194.7</v>
      </c>
      <c r="I1309" s="7">
        <f>I1307</f>
        <v>1087.5999999999999</v>
      </c>
      <c r="J1309" s="7">
        <f>J1307</f>
        <v>506.5</v>
      </c>
      <c r="K1309" s="335">
        <f>K1307</f>
        <v>34</v>
      </c>
      <c r="L1309" s="16" t="s">
        <v>18</v>
      </c>
      <c r="M1309" s="7">
        <v>2095468</v>
      </c>
      <c r="N1309" s="7">
        <v>0</v>
      </c>
      <c r="O1309" s="7">
        <v>1352989.97</v>
      </c>
      <c r="P1309" s="7">
        <v>0</v>
      </c>
      <c r="Q1309" s="7">
        <v>742478.03</v>
      </c>
      <c r="R1309" s="7">
        <v>0</v>
      </c>
      <c r="S1309" s="7" t="s">
        <v>18</v>
      </c>
      <c r="T1309" s="7" t="s">
        <v>18</v>
      </c>
      <c r="U1309" s="28" t="s">
        <v>18</v>
      </c>
    </row>
    <row r="1310" spans="1:21" x14ac:dyDescent="0.2">
      <c r="A1310" s="424" t="s">
        <v>267</v>
      </c>
      <c r="B1310" s="66" t="s">
        <v>385</v>
      </c>
      <c r="C1310" s="38" t="s">
        <v>40</v>
      </c>
      <c r="D1310" s="39">
        <v>1976</v>
      </c>
      <c r="E1310" s="39">
        <v>1976</v>
      </c>
      <c r="F1310" s="67" t="s">
        <v>384</v>
      </c>
      <c r="G1310" s="38">
        <v>3</v>
      </c>
      <c r="H1310" s="40">
        <v>1200.4000000000001</v>
      </c>
      <c r="I1310" s="40">
        <v>1093.3</v>
      </c>
      <c r="J1310" s="40">
        <v>514.20000000000005</v>
      </c>
      <c r="K1310" s="353">
        <v>45</v>
      </c>
      <c r="L1310" s="8" t="s">
        <v>36</v>
      </c>
      <c r="M1310" s="40">
        <v>2034150</v>
      </c>
      <c r="N1310" s="40">
        <v>0</v>
      </c>
      <c r="O1310" s="40">
        <v>1313398.5</v>
      </c>
      <c r="P1310" s="40">
        <v>0</v>
      </c>
      <c r="Q1310" s="40">
        <v>720751.5</v>
      </c>
      <c r="R1310" s="40">
        <v>0</v>
      </c>
      <c r="S1310" s="40">
        <f>M1310/I1310</f>
        <v>1860.5597731638161</v>
      </c>
      <c r="T1310" s="40">
        <v>1860.56</v>
      </c>
      <c r="U1310" s="186">
        <v>44561</v>
      </c>
    </row>
    <row r="1311" spans="1:21" x14ac:dyDescent="0.2">
      <c r="A1311" s="439" t="str">
        <f>$A$1310</f>
        <v>7.1.6</v>
      </c>
      <c r="B1311" s="45" t="s">
        <v>385</v>
      </c>
      <c r="C1311" s="22" t="s">
        <v>40</v>
      </c>
      <c r="D1311" s="907">
        <v>1976</v>
      </c>
      <c r="E1311" s="907">
        <v>1976</v>
      </c>
      <c r="F1311" s="46" t="s">
        <v>384</v>
      </c>
      <c r="G1311" s="22">
        <v>3</v>
      </c>
      <c r="H1311" s="910">
        <v>1200.4000000000001</v>
      </c>
      <c r="I1311" s="910">
        <v>1093.3</v>
      </c>
      <c r="J1311" s="910">
        <v>514.20000000000005</v>
      </c>
      <c r="K1311" s="333">
        <v>45</v>
      </c>
      <c r="L1311" s="10" t="s">
        <v>34</v>
      </c>
      <c r="M1311" s="910">
        <v>392746</v>
      </c>
      <c r="N1311" s="910">
        <v>0</v>
      </c>
      <c r="O1311" s="910">
        <v>253586.02</v>
      </c>
      <c r="P1311" s="910">
        <v>0</v>
      </c>
      <c r="Q1311" s="910">
        <v>139159.98000000001</v>
      </c>
      <c r="R1311" s="910">
        <v>0</v>
      </c>
      <c r="S1311" s="910">
        <f>M1311/I1311</f>
        <v>359.22985456873687</v>
      </c>
      <c r="T1311" s="910">
        <v>359.23</v>
      </c>
      <c r="U1311" s="236">
        <v>44561</v>
      </c>
    </row>
    <row r="1312" spans="1:21" x14ac:dyDescent="0.2">
      <c r="A1312" s="439" t="str">
        <f t="shared" ref="A1312:A1315" si="463">$A$1310</f>
        <v>7.1.6</v>
      </c>
      <c r="B1312" s="45" t="s">
        <v>385</v>
      </c>
      <c r="C1312" s="22" t="s">
        <v>40</v>
      </c>
      <c r="D1312" s="907">
        <v>1976</v>
      </c>
      <c r="E1312" s="907">
        <v>1976</v>
      </c>
      <c r="F1312" s="46" t="s">
        <v>384</v>
      </c>
      <c r="G1312" s="22">
        <v>3</v>
      </c>
      <c r="H1312" s="910">
        <v>1200.4000000000001</v>
      </c>
      <c r="I1312" s="910">
        <v>1093.3</v>
      </c>
      <c r="J1312" s="910">
        <v>514.20000000000005</v>
      </c>
      <c r="K1312" s="333">
        <v>45</v>
      </c>
      <c r="L1312" s="2" t="s">
        <v>56</v>
      </c>
      <c r="M1312" s="910">
        <v>301795</v>
      </c>
      <c r="N1312" s="910">
        <v>0</v>
      </c>
      <c r="O1312" s="910">
        <v>194861.28999999998</v>
      </c>
      <c r="P1312" s="910">
        <v>0</v>
      </c>
      <c r="Q1312" s="910">
        <v>106933.71</v>
      </c>
      <c r="R1312" s="910">
        <v>0</v>
      </c>
      <c r="S1312" s="910">
        <f>M1312/I1312</f>
        <v>276.04042806183116</v>
      </c>
      <c r="T1312" s="910">
        <v>276.04000000000002</v>
      </c>
      <c r="U1312" s="236">
        <v>44561</v>
      </c>
    </row>
    <row r="1313" spans="1:21" x14ac:dyDescent="0.2">
      <c r="A1313" s="439" t="str">
        <f t="shared" si="463"/>
        <v>7.1.6</v>
      </c>
      <c r="B1313" s="45" t="s">
        <v>385</v>
      </c>
      <c r="C1313" s="22" t="s">
        <v>40</v>
      </c>
      <c r="D1313" s="907">
        <v>1976</v>
      </c>
      <c r="E1313" s="907">
        <v>1976</v>
      </c>
      <c r="F1313" s="46" t="s">
        <v>384</v>
      </c>
      <c r="G1313" s="22">
        <v>3</v>
      </c>
      <c r="H1313" s="910">
        <v>1200.4000000000001</v>
      </c>
      <c r="I1313" s="910">
        <v>1093.3</v>
      </c>
      <c r="J1313" s="910">
        <v>514.20000000000005</v>
      </c>
      <c r="K1313" s="333">
        <v>45</v>
      </c>
      <c r="L1313" s="10" t="s">
        <v>87</v>
      </c>
      <c r="M1313" s="910">
        <v>79382</v>
      </c>
      <c r="N1313" s="910">
        <v>0</v>
      </c>
      <c r="O1313" s="910">
        <v>51254.92</v>
      </c>
      <c r="P1313" s="910">
        <v>0</v>
      </c>
      <c r="Q1313" s="910">
        <v>28127.08</v>
      </c>
      <c r="R1313" s="910">
        <v>0</v>
      </c>
      <c r="S1313" s="910">
        <f>M1313/H1313</f>
        <v>66.12962345884705</v>
      </c>
      <c r="T1313" s="910">
        <v>66.13</v>
      </c>
      <c r="U1313" s="236">
        <v>44561</v>
      </c>
    </row>
    <row r="1314" spans="1:21" x14ac:dyDescent="0.2">
      <c r="A1314" s="439" t="str">
        <f t="shared" si="463"/>
        <v>7.1.6</v>
      </c>
      <c r="B1314" s="45" t="s">
        <v>385</v>
      </c>
      <c r="C1314" s="22" t="s">
        <v>40</v>
      </c>
      <c r="D1314" s="907">
        <v>1976</v>
      </c>
      <c r="E1314" s="907">
        <v>1976</v>
      </c>
      <c r="F1314" s="46" t="s">
        <v>384</v>
      </c>
      <c r="G1314" s="22">
        <v>3</v>
      </c>
      <c r="H1314" s="910">
        <v>1200.4000000000001</v>
      </c>
      <c r="I1314" s="910">
        <v>1093.3</v>
      </c>
      <c r="J1314" s="910">
        <v>514.20000000000005</v>
      </c>
      <c r="K1314" s="333">
        <v>45</v>
      </c>
      <c r="L1314" s="2" t="s">
        <v>94</v>
      </c>
      <c r="M1314" s="910">
        <v>60296</v>
      </c>
      <c r="N1314" s="910">
        <v>0</v>
      </c>
      <c r="O1314" s="910">
        <v>38931.58</v>
      </c>
      <c r="P1314" s="910">
        <v>0</v>
      </c>
      <c r="Q1314" s="910">
        <v>21364.42</v>
      </c>
      <c r="R1314" s="910">
        <v>0</v>
      </c>
      <c r="S1314" s="910">
        <f>M1314/H1314</f>
        <v>50.22992335888037</v>
      </c>
      <c r="T1314" s="910">
        <v>50.23</v>
      </c>
      <c r="U1314" s="236">
        <v>44561</v>
      </c>
    </row>
    <row r="1315" spans="1:21" ht="13.5" thickBot="1" x14ac:dyDescent="0.25">
      <c r="A1315" s="438" t="str">
        <f t="shared" si="463"/>
        <v>7.1.6</v>
      </c>
      <c r="B1315" s="74" t="s">
        <v>385</v>
      </c>
      <c r="C1315" s="59" t="s">
        <v>40</v>
      </c>
      <c r="D1315" s="75">
        <v>1976</v>
      </c>
      <c r="E1315" s="75">
        <v>1976</v>
      </c>
      <c r="F1315" s="76" t="s">
        <v>384</v>
      </c>
      <c r="G1315" s="59">
        <v>3</v>
      </c>
      <c r="H1315" s="60">
        <v>1200.4000000000001</v>
      </c>
      <c r="I1315" s="60">
        <v>1093.3</v>
      </c>
      <c r="J1315" s="60">
        <v>514.20000000000005</v>
      </c>
      <c r="K1315" s="358">
        <v>45</v>
      </c>
      <c r="L1315" s="61" t="s">
        <v>37</v>
      </c>
      <c r="M1315" s="60">
        <v>60296</v>
      </c>
      <c r="N1315" s="60">
        <v>0</v>
      </c>
      <c r="O1315" s="60">
        <v>38931.58</v>
      </c>
      <c r="P1315" s="60">
        <v>0</v>
      </c>
      <c r="Q1315" s="60">
        <v>21364.42</v>
      </c>
      <c r="R1315" s="60">
        <v>0</v>
      </c>
      <c r="S1315" s="60">
        <f>M1315/H1315</f>
        <v>50.22992335888037</v>
      </c>
      <c r="T1315" s="60">
        <v>50.23</v>
      </c>
      <c r="U1315" s="276">
        <v>44561</v>
      </c>
    </row>
    <row r="1316" spans="1:21" ht="13.5" thickBot="1" x14ac:dyDescent="0.25">
      <c r="A1316" s="153"/>
      <c r="B1316" s="33" t="s">
        <v>31</v>
      </c>
      <c r="C1316" s="25" t="s">
        <v>18</v>
      </c>
      <c r="D1316" s="25" t="s">
        <v>18</v>
      </c>
      <c r="E1316" s="25" t="s">
        <v>18</v>
      </c>
      <c r="F1316" s="25" t="s">
        <v>18</v>
      </c>
      <c r="G1316" s="25" t="s">
        <v>18</v>
      </c>
      <c r="H1316" s="7">
        <f>H1310</f>
        <v>1200.4000000000001</v>
      </c>
      <c r="I1316" s="7">
        <f>I1310</f>
        <v>1093.3</v>
      </c>
      <c r="J1316" s="7">
        <f>J1310</f>
        <v>514.20000000000005</v>
      </c>
      <c r="K1316" s="335">
        <f>K1310</f>
        <v>45</v>
      </c>
      <c r="L1316" s="16" t="s">
        <v>18</v>
      </c>
      <c r="M1316" s="7">
        <v>2928665</v>
      </c>
      <c r="N1316" s="7">
        <v>0</v>
      </c>
      <c r="O1316" s="7">
        <v>1890963.8900000001</v>
      </c>
      <c r="P1316" s="7">
        <v>0</v>
      </c>
      <c r="Q1316" s="7">
        <v>1037701.11</v>
      </c>
      <c r="R1316" s="7">
        <v>0</v>
      </c>
      <c r="S1316" s="7" t="s">
        <v>18</v>
      </c>
      <c r="T1316" s="7" t="s">
        <v>18</v>
      </c>
      <c r="U1316" s="28" t="s">
        <v>18</v>
      </c>
    </row>
    <row r="1317" spans="1:21" x14ac:dyDescent="0.2">
      <c r="A1317" s="424" t="s">
        <v>389</v>
      </c>
      <c r="B1317" s="66" t="s">
        <v>386</v>
      </c>
      <c r="C1317" s="38" t="s">
        <v>40</v>
      </c>
      <c r="D1317" s="39">
        <v>1975</v>
      </c>
      <c r="E1317" s="39">
        <v>1975</v>
      </c>
      <c r="F1317" s="67" t="s">
        <v>114</v>
      </c>
      <c r="G1317" s="38">
        <v>3</v>
      </c>
      <c r="H1317" s="40">
        <v>1192.9000000000001</v>
      </c>
      <c r="I1317" s="40">
        <v>1120.9000000000001</v>
      </c>
      <c r="J1317" s="40">
        <v>600</v>
      </c>
      <c r="K1317" s="353">
        <v>31</v>
      </c>
      <c r="L1317" s="8" t="s">
        <v>36</v>
      </c>
      <c r="M1317" s="40">
        <v>2365839</v>
      </c>
      <c r="N1317" s="40">
        <v>0</v>
      </c>
      <c r="O1317" s="40">
        <v>1527561.5899999999</v>
      </c>
      <c r="P1317" s="40">
        <v>0</v>
      </c>
      <c r="Q1317" s="40">
        <v>838277.41</v>
      </c>
      <c r="R1317" s="40">
        <v>0</v>
      </c>
      <c r="S1317" s="40">
        <f>M1317/I1317</f>
        <v>2110.6601837808903</v>
      </c>
      <c r="T1317" s="40">
        <v>2110.66</v>
      </c>
      <c r="U1317" s="186">
        <v>44561</v>
      </c>
    </row>
    <row r="1318" spans="1:21" x14ac:dyDescent="0.2">
      <c r="A1318" s="439" t="str">
        <f>$A$1317</f>
        <v>7.1.7</v>
      </c>
      <c r="B1318" s="45" t="s">
        <v>386</v>
      </c>
      <c r="C1318" s="22" t="s">
        <v>40</v>
      </c>
      <c r="D1318" s="907">
        <v>1975</v>
      </c>
      <c r="E1318" s="907">
        <v>1975</v>
      </c>
      <c r="F1318" s="46" t="s">
        <v>114</v>
      </c>
      <c r="G1318" s="22">
        <v>3</v>
      </c>
      <c r="H1318" s="910">
        <v>1192.9000000000001</v>
      </c>
      <c r="I1318" s="910">
        <v>1120.9000000000001</v>
      </c>
      <c r="J1318" s="910">
        <v>600</v>
      </c>
      <c r="K1318" s="333">
        <v>31</v>
      </c>
      <c r="L1318" s="10" t="s">
        <v>34</v>
      </c>
      <c r="M1318" s="910">
        <v>455500</v>
      </c>
      <c r="N1318" s="910">
        <v>0</v>
      </c>
      <c r="O1318" s="910">
        <v>294104.67000000004</v>
      </c>
      <c r="P1318" s="910">
        <v>0</v>
      </c>
      <c r="Q1318" s="910">
        <v>161395.32999999999</v>
      </c>
      <c r="R1318" s="910">
        <v>0</v>
      </c>
      <c r="S1318" s="910">
        <f>M1318/I1318</f>
        <v>406.36988134534744</v>
      </c>
      <c r="T1318" s="910">
        <v>406.37</v>
      </c>
      <c r="U1318" s="236">
        <v>44561</v>
      </c>
    </row>
    <row r="1319" spans="1:21" x14ac:dyDescent="0.2">
      <c r="A1319" s="439" t="str">
        <f t="shared" ref="A1319:A1322" si="464">$A$1317</f>
        <v>7.1.7</v>
      </c>
      <c r="B1319" s="45" t="s">
        <v>386</v>
      </c>
      <c r="C1319" s="22" t="s">
        <v>40</v>
      </c>
      <c r="D1319" s="907">
        <v>1975</v>
      </c>
      <c r="E1319" s="907">
        <v>1975</v>
      </c>
      <c r="F1319" s="46" t="s">
        <v>114</v>
      </c>
      <c r="G1319" s="22">
        <v>3</v>
      </c>
      <c r="H1319" s="910">
        <v>1192.9000000000001</v>
      </c>
      <c r="I1319" s="910">
        <v>1120.9000000000001</v>
      </c>
      <c r="J1319" s="910">
        <v>600</v>
      </c>
      <c r="K1319" s="333">
        <v>31</v>
      </c>
      <c r="L1319" s="2" t="s">
        <v>56</v>
      </c>
      <c r="M1319" s="910">
        <v>370704</v>
      </c>
      <c r="N1319" s="910">
        <v>0</v>
      </c>
      <c r="O1319" s="910">
        <v>239354.07</v>
      </c>
      <c r="P1319" s="910">
        <v>0</v>
      </c>
      <c r="Q1319" s="910">
        <v>131349.93</v>
      </c>
      <c r="R1319" s="910">
        <v>0</v>
      </c>
      <c r="S1319" s="910">
        <f>M1319/I1319</f>
        <v>330.71995717726821</v>
      </c>
      <c r="T1319" s="910">
        <v>330.72</v>
      </c>
      <c r="U1319" s="236">
        <v>44561</v>
      </c>
    </row>
    <row r="1320" spans="1:21" x14ac:dyDescent="0.2">
      <c r="A1320" s="439" t="str">
        <f t="shared" si="464"/>
        <v>7.1.7</v>
      </c>
      <c r="B1320" s="45" t="s">
        <v>386</v>
      </c>
      <c r="C1320" s="22" t="s">
        <v>40</v>
      </c>
      <c r="D1320" s="907">
        <v>1975</v>
      </c>
      <c r="E1320" s="907">
        <v>1975</v>
      </c>
      <c r="F1320" s="46" t="s">
        <v>114</v>
      </c>
      <c r="G1320" s="22">
        <v>3</v>
      </c>
      <c r="H1320" s="910">
        <v>1192.9000000000001</v>
      </c>
      <c r="I1320" s="910">
        <v>1120.9000000000001</v>
      </c>
      <c r="J1320" s="910">
        <v>600</v>
      </c>
      <c r="K1320" s="333">
        <v>31</v>
      </c>
      <c r="L1320" s="10" t="s">
        <v>87</v>
      </c>
      <c r="M1320" s="910">
        <v>109508</v>
      </c>
      <c r="N1320" s="910">
        <v>0</v>
      </c>
      <c r="O1320" s="910">
        <v>70706.510000000009</v>
      </c>
      <c r="P1320" s="910">
        <v>0</v>
      </c>
      <c r="Q1320" s="910">
        <v>38801.49</v>
      </c>
      <c r="R1320" s="910">
        <v>0</v>
      </c>
      <c r="S1320" s="910">
        <f>M1320/H1320</f>
        <v>91.799815575488296</v>
      </c>
      <c r="T1320" s="910">
        <v>91.8</v>
      </c>
      <c r="U1320" s="236">
        <v>44561</v>
      </c>
    </row>
    <row r="1321" spans="1:21" x14ac:dyDescent="0.2">
      <c r="A1321" s="439" t="str">
        <f t="shared" si="464"/>
        <v>7.1.7</v>
      </c>
      <c r="B1321" s="45" t="s">
        <v>386</v>
      </c>
      <c r="C1321" s="22" t="s">
        <v>40</v>
      </c>
      <c r="D1321" s="907">
        <v>1975</v>
      </c>
      <c r="E1321" s="907">
        <v>1975</v>
      </c>
      <c r="F1321" s="46" t="s">
        <v>114</v>
      </c>
      <c r="G1321" s="22">
        <v>3</v>
      </c>
      <c r="H1321" s="910">
        <v>1192.9000000000001</v>
      </c>
      <c r="I1321" s="910">
        <v>1120.9000000000001</v>
      </c>
      <c r="J1321" s="910">
        <v>600</v>
      </c>
      <c r="K1321" s="333">
        <v>31</v>
      </c>
      <c r="L1321" s="2" t="s">
        <v>94</v>
      </c>
      <c r="M1321" s="910">
        <v>83169</v>
      </c>
      <c r="N1321" s="910">
        <v>0</v>
      </c>
      <c r="O1321" s="910">
        <v>53700.09</v>
      </c>
      <c r="P1321" s="910">
        <v>0</v>
      </c>
      <c r="Q1321" s="910">
        <v>29468.91</v>
      </c>
      <c r="R1321" s="910">
        <v>0</v>
      </c>
      <c r="S1321" s="910">
        <f>M1321/H1321</f>
        <v>69.720010059518813</v>
      </c>
      <c r="T1321" s="910">
        <v>69.72</v>
      </c>
      <c r="U1321" s="236">
        <v>44561</v>
      </c>
    </row>
    <row r="1322" spans="1:21" ht="13.5" thickBot="1" x14ac:dyDescent="0.25">
      <c r="A1322" s="438" t="str">
        <f t="shared" si="464"/>
        <v>7.1.7</v>
      </c>
      <c r="B1322" s="74" t="s">
        <v>386</v>
      </c>
      <c r="C1322" s="59" t="s">
        <v>40</v>
      </c>
      <c r="D1322" s="75">
        <v>1975</v>
      </c>
      <c r="E1322" s="75">
        <v>1975</v>
      </c>
      <c r="F1322" s="76" t="s">
        <v>114</v>
      </c>
      <c r="G1322" s="59">
        <v>3</v>
      </c>
      <c r="H1322" s="60">
        <v>1192.9000000000001</v>
      </c>
      <c r="I1322" s="60">
        <v>1120.9000000000001</v>
      </c>
      <c r="J1322" s="60">
        <v>600</v>
      </c>
      <c r="K1322" s="358">
        <v>31</v>
      </c>
      <c r="L1322" s="61" t="s">
        <v>37</v>
      </c>
      <c r="M1322" s="60">
        <v>83169</v>
      </c>
      <c r="N1322" s="60">
        <v>0</v>
      </c>
      <c r="O1322" s="60">
        <v>53700.09</v>
      </c>
      <c r="P1322" s="60">
        <v>0</v>
      </c>
      <c r="Q1322" s="60">
        <v>29468.91</v>
      </c>
      <c r="R1322" s="60">
        <v>0</v>
      </c>
      <c r="S1322" s="60">
        <f>M1322/H1322</f>
        <v>69.720010059518813</v>
      </c>
      <c r="T1322" s="60">
        <v>69.72</v>
      </c>
      <c r="U1322" s="276">
        <v>44561</v>
      </c>
    </row>
    <row r="1323" spans="1:21" ht="13.5" thickBot="1" x14ac:dyDescent="0.25">
      <c r="A1323" s="153"/>
      <c r="B1323" s="33" t="s">
        <v>31</v>
      </c>
      <c r="C1323" s="25" t="s">
        <v>18</v>
      </c>
      <c r="D1323" s="25" t="s">
        <v>18</v>
      </c>
      <c r="E1323" s="25" t="s">
        <v>18</v>
      </c>
      <c r="F1323" s="25" t="s">
        <v>18</v>
      </c>
      <c r="G1323" s="25" t="s">
        <v>18</v>
      </c>
      <c r="H1323" s="7">
        <f>H1317</f>
        <v>1192.9000000000001</v>
      </c>
      <c r="I1323" s="7">
        <f>I1317</f>
        <v>1120.9000000000001</v>
      </c>
      <c r="J1323" s="7">
        <f>J1317</f>
        <v>600</v>
      </c>
      <c r="K1323" s="335">
        <f>K1317</f>
        <v>31</v>
      </c>
      <c r="L1323" s="16" t="s">
        <v>18</v>
      </c>
      <c r="M1323" s="7">
        <v>3467889</v>
      </c>
      <c r="N1323" s="7">
        <v>0</v>
      </c>
      <c r="O1323" s="7">
        <v>2239127.0199999996</v>
      </c>
      <c r="P1323" s="7">
        <v>0</v>
      </c>
      <c r="Q1323" s="7">
        <v>1228761.9799999997</v>
      </c>
      <c r="R1323" s="7">
        <v>0</v>
      </c>
      <c r="S1323" s="7" t="s">
        <v>18</v>
      </c>
      <c r="T1323" s="7" t="s">
        <v>18</v>
      </c>
      <c r="U1323" s="28" t="s">
        <v>18</v>
      </c>
    </row>
    <row r="1324" spans="1:21" x14ac:dyDescent="0.2">
      <c r="A1324" s="424" t="s">
        <v>390</v>
      </c>
      <c r="B1324" s="66" t="s">
        <v>387</v>
      </c>
      <c r="C1324" s="38" t="s">
        <v>40</v>
      </c>
      <c r="D1324" s="39">
        <v>1978</v>
      </c>
      <c r="E1324" s="39">
        <v>1978</v>
      </c>
      <c r="F1324" s="67" t="s">
        <v>384</v>
      </c>
      <c r="G1324" s="38">
        <v>3</v>
      </c>
      <c r="H1324" s="40">
        <v>1767.5</v>
      </c>
      <c r="I1324" s="40">
        <v>1614.5</v>
      </c>
      <c r="J1324" s="40">
        <v>753</v>
      </c>
      <c r="K1324" s="353">
        <v>62</v>
      </c>
      <c r="L1324" s="8" t="s">
        <v>36</v>
      </c>
      <c r="M1324" s="40">
        <v>3003874</v>
      </c>
      <c r="N1324" s="40">
        <v>0</v>
      </c>
      <c r="O1324" s="40">
        <v>1939524.43</v>
      </c>
      <c r="P1324" s="40">
        <v>0</v>
      </c>
      <c r="Q1324" s="40">
        <v>1064349.57</v>
      </c>
      <c r="R1324" s="40">
        <v>0</v>
      </c>
      <c r="S1324" s="40">
        <f>M1324/I1324</f>
        <v>1860.5599256735832</v>
      </c>
      <c r="T1324" s="40">
        <v>1860.56</v>
      </c>
      <c r="U1324" s="186">
        <v>44561</v>
      </c>
    </row>
    <row r="1325" spans="1:21" x14ac:dyDescent="0.2">
      <c r="A1325" s="439" t="str">
        <f>$A$1324</f>
        <v>7.1.8</v>
      </c>
      <c r="B1325" s="45" t="s">
        <v>387</v>
      </c>
      <c r="C1325" s="22" t="s">
        <v>40</v>
      </c>
      <c r="D1325" s="907">
        <v>1978</v>
      </c>
      <c r="E1325" s="907">
        <v>1978</v>
      </c>
      <c r="F1325" s="46" t="s">
        <v>384</v>
      </c>
      <c r="G1325" s="22">
        <v>3</v>
      </c>
      <c r="H1325" s="910">
        <v>1767.5</v>
      </c>
      <c r="I1325" s="910">
        <v>1614.5</v>
      </c>
      <c r="J1325" s="910">
        <v>753</v>
      </c>
      <c r="K1325" s="333">
        <v>62</v>
      </c>
      <c r="L1325" s="10" t="s">
        <v>34</v>
      </c>
      <c r="M1325" s="910">
        <v>579977</v>
      </c>
      <c r="N1325" s="910">
        <v>0</v>
      </c>
      <c r="O1325" s="910">
        <v>374476.28</v>
      </c>
      <c r="P1325" s="910">
        <v>0</v>
      </c>
      <c r="Q1325" s="910">
        <v>205500.72</v>
      </c>
      <c r="R1325" s="910">
        <v>0</v>
      </c>
      <c r="S1325" s="910">
        <f>M1325/I1325</f>
        <v>359.23010219882315</v>
      </c>
      <c r="T1325" s="910">
        <v>359.23</v>
      </c>
      <c r="U1325" s="236">
        <v>44561</v>
      </c>
    </row>
    <row r="1326" spans="1:21" x14ac:dyDescent="0.2">
      <c r="A1326" s="439" t="str">
        <f t="shared" ref="A1326:A1330" si="465">$A$1324</f>
        <v>7.1.8</v>
      </c>
      <c r="B1326" s="45" t="s">
        <v>387</v>
      </c>
      <c r="C1326" s="22" t="s">
        <v>40</v>
      </c>
      <c r="D1326" s="907">
        <v>1978</v>
      </c>
      <c r="E1326" s="907">
        <v>1978</v>
      </c>
      <c r="F1326" s="46" t="s">
        <v>384</v>
      </c>
      <c r="G1326" s="22">
        <v>3</v>
      </c>
      <c r="H1326" s="910">
        <v>1767.5</v>
      </c>
      <c r="I1326" s="910">
        <v>1614.5</v>
      </c>
      <c r="J1326" s="910">
        <v>753</v>
      </c>
      <c r="K1326" s="333">
        <v>62</v>
      </c>
      <c r="L1326" s="2" t="s">
        <v>56</v>
      </c>
      <c r="M1326" s="910">
        <v>445667</v>
      </c>
      <c r="N1326" s="910">
        <v>0</v>
      </c>
      <c r="O1326" s="910">
        <v>287755.76</v>
      </c>
      <c r="P1326" s="910">
        <v>0</v>
      </c>
      <c r="Q1326" s="910">
        <v>157911.24</v>
      </c>
      <c r="R1326" s="910">
        <v>0</v>
      </c>
      <c r="S1326" s="910">
        <f>M1326/I1326</f>
        <v>276.04026014245898</v>
      </c>
      <c r="T1326" s="910">
        <v>276.04000000000002</v>
      </c>
      <c r="U1326" s="236">
        <v>44561</v>
      </c>
    </row>
    <row r="1327" spans="1:21" x14ac:dyDescent="0.2">
      <c r="A1327" s="439" t="str">
        <f t="shared" si="465"/>
        <v>7.1.8</v>
      </c>
      <c r="B1327" s="45" t="s">
        <v>387</v>
      </c>
      <c r="C1327" s="22" t="s">
        <v>40</v>
      </c>
      <c r="D1327" s="907">
        <v>1978</v>
      </c>
      <c r="E1327" s="907">
        <v>2009</v>
      </c>
      <c r="F1327" s="46" t="s">
        <v>384</v>
      </c>
      <c r="G1327" s="22">
        <v>3</v>
      </c>
      <c r="H1327" s="910">
        <v>1767.5</v>
      </c>
      <c r="I1327" s="910">
        <v>1614.5</v>
      </c>
      <c r="J1327" s="910">
        <v>753</v>
      </c>
      <c r="K1327" s="333">
        <v>62</v>
      </c>
      <c r="L1327" s="2" t="s">
        <v>55</v>
      </c>
      <c r="M1327" s="910">
        <v>5252913</v>
      </c>
      <c r="N1327" s="910">
        <v>0</v>
      </c>
      <c r="O1327" s="910">
        <v>3391671.25</v>
      </c>
      <c r="P1327" s="910">
        <v>0</v>
      </c>
      <c r="Q1327" s="910">
        <v>1861241.75</v>
      </c>
      <c r="R1327" s="910">
        <v>0</v>
      </c>
      <c r="S1327" s="910">
        <f>M1327/J1327</f>
        <v>6975.9800796812751</v>
      </c>
      <c r="T1327" s="910">
        <v>6975.98</v>
      </c>
      <c r="U1327" s="236">
        <v>44561</v>
      </c>
    </row>
    <row r="1328" spans="1:21" x14ac:dyDescent="0.2">
      <c r="A1328" s="439" t="str">
        <f t="shared" si="465"/>
        <v>7.1.8</v>
      </c>
      <c r="B1328" s="45" t="s">
        <v>387</v>
      </c>
      <c r="C1328" s="22" t="s">
        <v>40</v>
      </c>
      <c r="D1328" s="907">
        <v>1978</v>
      </c>
      <c r="E1328" s="907">
        <v>1978</v>
      </c>
      <c r="F1328" s="46" t="s">
        <v>384</v>
      </c>
      <c r="G1328" s="22">
        <v>3</v>
      </c>
      <c r="H1328" s="910">
        <v>1767.5</v>
      </c>
      <c r="I1328" s="910">
        <v>1614.5</v>
      </c>
      <c r="J1328" s="910">
        <v>753</v>
      </c>
      <c r="K1328" s="333">
        <v>62</v>
      </c>
      <c r="L1328" s="10" t="s">
        <v>87</v>
      </c>
      <c r="M1328" s="910">
        <v>116885</v>
      </c>
      <c r="N1328" s="910">
        <v>0</v>
      </c>
      <c r="O1328" s="910">
        <v>75469.649999999994</v>
      </c>
      <c r="P1328" s="910">
        <v>0</v>
      </c>
      <c r="Q1328" s="910">
        <v>41415.35</v>
      </c>
      <c r="R1328" s="910">
        <v>0</v>
      </c>
      <c r="S1328" s="910">
        <f>M1328/H1328</f>
        <v>66.130127298444137</v>
      </c>
      <c r="T1328" s="910">
        <v>66.13</v>
      </c>
      <c r="U1328" s="236">
        <v>44561</v>
      </c>
    </row>
    <row r="1329" spans="1:21" x14ac:dyDescent="0.2">
      <c r="A1329" s="439" t="str">
        <f t="shared" si="465"/>
        <v>7.1.8</v>
      </c>
      <c r="B1329" s="45" t="s">
        <v>387</v>
      </c>
      <c r="C1329" s="22" t="s">
        <v>40</v>
      </c>
      <c r="D1329" s="907">
        <v>1978</v>
      </c>
      <c r="E1329" s="907">
        <v>1978</v>
      </c>
      <c r="F1329" s="46" t="s">
        <v>384</v>
      </c>
      <c r="G1329" s="22">
        <v>3</v>
      </c>
      <c r="H1329" s="910">
        <v>1767.5</v>
      </c>
      <c r="I1329" s="910">
        <v>1614.5</v>
      </c>
      <c r="J1329" s="910">
        <v>753</v>
      </c>
      <c r="K1329" s="333">
        <v>62</v>
      </c>
      <c r="L1329" s="2" t="s">
        <v>94</v>
      </c>
      <c r="M1329" s="910">
        <v>88782</v>
      </c>
      <c r="N1329" s="910">
        <v>0</v>
      </c>
      <c r="O1329" s="910">
        <v>57324.259999999995</v>
      </c>
      <c r="P1329" s="910">
        <v>0</v>
      </c>
      <c r="Q1329" s="910">
        <v>31457.74</v>
      </c>
      <c r="R1329" s="910">
        <v>0</v>
      </c>
      <c r="S1329" s="910">
        <f>M1329/H1329</f>
        <v>50.230268741159833</v>
      </c>
      <c r="T1329" s="910">
        <v>50.23</v>
      </c>
      <c r="U1329" s="236">
        <v>44561</v>
      </c>
    </row>
    <row r="1330" spans="1:21" ht="13.5" thickBot="1" x14ac:dyDescent="0.25">
      <c r="A1330" s="438" t="str">
        <f t="shared" si="465"/>
        <v>7.1.8</v>
      </c>
      <c r="B1330" s="74" t="s">
        <v>387</v>
      </c>
      <c r="C1330" s="59" t="s">
        <v>40</v>
      </c>
      <c r="D1330" s="75">
        <v>1978</v>
      </c>
      <c r="E1330" s="75">
        <v>1978</v>
      </c>
      <c r="F1330" s="76" t="s">
        <v>384</v>
      </c>
      <c r="G1330" s="59">
        <v>3</v>
      </c>
      <c r="H1330" s="60">
        <v>1767.5</v>
      </c>
      <c r="I1330" s="60">
        <v>1614.5</v>
      </c>
      <c r="J1330" s="60">
        <v>753</v>
      </c>
      <c r="K1330" s="358">
        <v>62</v>
      </c>
      <c r="L1330" s="61" t="s">
        <v>37</v>
      </c>
      <c r="M1330" s="60">
        <v>88782</v>
      </c>
      <c r="N1330" s="60">
        <v>0</v>
      </c>
      <c r="O1330" s="60">
        <v>57324.259999999995</v>
      </c>
      <c r="P1330" s="60">
        <v>0</v>
      </c>
      <c r="Q1330" s="60">
        <v>31457.74</v>
      </c>
      <c r="R1330" s="60">
        <v>0</v>
      </c>
      <c r="S1330" s="60">
        <f>O1330/H1330</f>
        <v>32.432396039603958</v>
      </c>
      <c r="T1330" s="60">
        <v>50.23</v>
      </c>
      <c r="U1330" s="276">
        <v>44561</v>
      </c>
    </row>
    <row r="1331" spans="1:21" ht="13.5" thickBot="1" x14ac:dyDescent="0.25">
      <c r="A1331" s="153"/>
      <c r="B1331" s="33" t="s">
        <v>31</v>
      </c>
      <c r="C1331" s="25" t="s">
        <v>18</v>
      </c>
      <c r="D1331" s="25" t="s">
        <v>18</v>
      </c>
      <c r="E1331" s="25" t="s">
        <v>18</v>
      </c>
      <c r="F1331" s="25" t="s">
        <v>18</v>
      </c>
      <c r="G1331" s="25" t="s">
        <v>18</v>
      </c>
      <c r="H1331" s="7">
        <f>H1324</f>
        <v>1767.5</v>
      </c>
      <c r="I1331" s="7">
        <f>I1324</f>
        <v>1614.5</v>
      </c>
      <c r="J1331" s="7">
        <f>J1324</f>
        <v>753</v>
      </c>
      <c r="K1331" s="335">
        <f>K1324</f>
        <v>62</v>
      </c>
      <c r="L1331" s="16" t="s">
        <v>18</v>
      </c>
      <c r="M1331" s="7">
        <v>9576880</v>
      </c>
      <c r="N1331" s="7">
        <v>0</v>
      </c>
      <c r="O1331" s="7">
        <v>6183545.8899999997</v>
      </c>
      <c r="P1331" s="7">
        <v>0</v>
      </c>
      <c r="Q1331" s="7">
        <v>3393334.1100000008</v>
      </c>
      <c r="R1331" s="7">
        <v>0</v>
      </c>
      <c r="S1331" s="7" t="s">
        <v>18</v>
      </c>
      <c r="T1331" s="7" t="s">
        <v>18</v>
      </c>
      <c r="U1331" s="28" t="s">
        <v>18</v>
      </c>
    </row>
    <row r="1332" spans="1:21" ht="13.5" thickBot="1" x14ac:dyDescent="0.25">
      <c r="A1332" s="326" t="s">
        <v>626</v>
      </c>
      <c r="B1332" s="33" t="s">
        <v>627</v>
      </c>
      <c r="C1332" s="132" t="s">
        <v>18</v>
      </c>
      <c r="D1332" s="132" t="s">
        <v>18</v>
      </c>
      <c r="E1332" s="132" t="s">
        <v>18</v>
      </c>
      <c r="F1332" s="132" t="s">
        <v>18</v>
      </c>
      <c r="G1332" s="132" t="s">
        <v>18</v>
      </c>
      <c r="H1332" s="7">
        <v>0</v>
      </c>
      <c r="I1332" s="7">
        <v>0</v>
      </c>
      <c r="J1332" s="7"/>
      <c r="K1332" s="335">
        <v>0</v>
      </c>
      <c r="L1332" s="132" t="s">
        <v>18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0</v>
      </c>
      <c r="S1332" s="7" t="s">
        <v>18</v>
      </c>
      <c r="T1332" s="7" t="s">
        <v>18</v>
      </c>
      <c r="U1332" s="28" t="s">
        <v>18</v>
      </c>
    </row>
    <row r="1333" spans="1:21" ht="13.5" thickBot="1" x14ac:dyDescent="0.25">
      <c r="A1333" s="154" t="s">
        <v>69</v>
      </c>
      <c r="B1333" s="27" t="s">
        <v>175</v>
      </c>
      <c r="C1333" s="25" t="s">
        <v>18</v>
      </c>
      <c r="D1333" s="25" t="s">
        <v>18</v>
      </c>
      <c r="E1333" s="25" t="s">
        <v>18</v>
      </c>
      <c r="F1333" s="25" t="s">
        <v>18</v>
      </c>
      <c r="G1333" s="25" t="s">
        <v>18</v>
      </c>
      <c r="H1333" s="7">
        <f>H1335+H1336+H1348</f>
        <v>1729.9999999999998</v>
      </c>
      <c r="I1333" s="7">
        <f t="shared" ref="I1333:K1333" si="466">I1335+I1336+I1348</f>
        <v>1622.5</v>
      </c>
      <c r="J1333" s="7">
        <f t="shared" si="466"/>
        <v>794</v>
      </c>
      <c r="K1333" s="335">
        <f t="shared" si="466"/>
        <v>75</v>
      </c>
      <c r="L1333" s="16" t="s">
        <v>18</v>
      </c>
      <c r="M1333" s="7">
        <v>10296621</v>
      </c>
      <c r="N1333" s="7">
        <v>0</v>
      </c>
      <c r="O1333" s="7">
        <v>6339457.8000000007</v>
      </c>
      <c r="P1333" s="7">
        <v>1537324.5199999996</v>
      </c>
      <c r="Q1333" s="7">
        <v>2419838.6800000002</v>
      </c>
      <c r="R1333" s="7">
        <v>0</v>
      </c>
      <c r="S1333" s="7" t="s">
        <v>18</v>
      </c>
      <c r="T1333" s="7" t="s">
        <v>18</v>
      </c>
      <c r="U1333" s="28" t="s">
        <v>18</v>
      </c>
    </row>
    <row r="1334" spans="1:21" ht="13.5" thickBot="1" x14ac:dyDescent="0.25">
      <c r="A1334" s="154" t="s">
        <v>268</v>
      </c>
      <c r="B1334" s="27" t="s">
        <v>176</v>
      </c>
      <c r="C1334" s="132" t="s">
        <v>18</v>
      </c>
      <c r="D1334" s="132" t="s">
        <v>18</v>
      </c>
      <c r="E1334" s="132" t="s">
        <v>18</v>
      </c>
      <c r="F1334" s="132" t="s">
        <v>18</v>
      </c>
      <c r="G1334" s="132" t="s">
        <v>18</v>
      </c>
      <c r="H1334" s="7">
        <v>0</v>
      </c>
      <c r="I1334" s="7">
        <v>0</v>
      </c>
      <c r="J1334" s="7"/>
      <c r="K1334" s="335">
        <v>0</v>
      </c>
      <c r="L1334" s="132" t="s">
        <v>18</v>
      </c>
      <c r="M1334" s="7">
        <v>0</v>
      </c>
      <c r="N1334" s="7">
        <v>0</v>
      </c>
      <c r="O1334" s="7">
        <v>0</v>
      </c>
      <c r="P1334" s="7">
        <v>0</v>
      </c>
      <c r="Q1334" s="7">
        <v>0</v>
      </c>
      <c r="R1334" s="7">
        <v>0</v>
      </c>
      <c r="S1334" s="7" t="s">
        <v>18</v>
      </c>
      <c r="T1334" s="7" t="s">
        <v>18</v>
      </c>
      <c r="U1334" s="28" t="s">
        <v>18</v>
      </c>
    </row>
    <row r="1335" spans="1:21" ht="13.5" thickBot="1" x14ac:dyDescent="0.25">
      <c r="A1335" s="155" t="s">
        <v>272</v>
      </c>
      <c r="B1335" s="27" t="s">
        <v>271</v>
      </c>
      <c r="C1335" s="25" t="s">
        <v>18</v>
      </c>
      <c r="D1335" s="25" t="s">
        <v>18</v>
      </c>
      <c r="E1335" s="25" t="s">
        <v>18</v>
      </c>
      <c r="F1335" s="25" t="s">
        <v>18</v>
      </c>
      <c r="G1335" s="25" t="s">
        <v>18</v>
      </c>
      <c r="H1335" s="7">
        <v>0</v>
      </c>
      <c r="I1335" s="7">
        <v>0</v>
      </c>
      <c r="J1335" s="7"/>
      <c r="K1335" s="335">
        <v>0</v>
      </c>
      <c r="L1335" s="16" t="s">
        <v>18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 t="s">
        <v>18</v>
      </c>
      <c r="T1335" s="7" t="s">
        <v>18</v>
      </c>
      <c r="U1335" s="28" t="s">
        <v>18</v>
      </c>
    </row>
    <row r="1336" spans="1:21" ht="13.5" thickBot="1" x14ac:dyDescent="0.25">
      <c r="A1336" s="440" t="s">
        <v>273</v>
      </c>
      <c r="B1336" s="27" t="s">
        <v>177</v>
      </c>
      <c r="C1336" s="25" t="s">
        <v>18</v>
      </c>
      <c r="D1336" s="25" t="s">
        <v>18</v>
      </c>
      <c r="E1336" s="25" t="s">
        <v>18</v>
      </c>
      <c r="F1336" s="25" t="s">
        <v>18</v>
      </c>
      <c r="G1336" s="25" t="s">
        <v>18</v>
      </c>
      <c r="H1336" s="7">
        <f>H1339+H1342+H1347</f>
        <v>1729.9999999999998</v>
      </c>
      <c r="I1336" s="7">
        <f>I1339+I1342+I1347</f>
        <v>1622.5</v>
      </c>
      <c r="J1336" s="7">
        <f>J1339+J1342+J1347</f>
        <v>794</v>
      </c>
      <c r="K1336" s="335">
        <f>K1339+K1342+K1347</f>
        <v>75</v>
      </c>
      <c r="L1336" s="7" t="s">
        <v>18</v>
      </c>
      <c r="M1336" s="7">
        <v>10296621</v>
      </c>
      <c r="N1336" s="7">
        <v>0</v>
      </c>
      <c r="O1336" s="7">
        <v>6339457.8000000007</v>
      </c>
      <c r="P1336" s="7">
        <v>1537324.5199999996</v>
      </c>
      <c r="Q1336" s="7">
        <v>2419838.6800000002</v>
      </c>
      <c r="R1336" s="7">
        <v>0</v>
      </c>
      <c r="S1336" s="7" t="s">
        <v>18</v>
      </c>
      <c r="T1336" s="7" t="s">
        <v>18</v>
      </c>
      <c r="U1336" s="28" t="s">
        <v>18</v>
      </c>
    </row>
    <row r="1337" spans="1:21" x14ac:dyDescent="0.2">
      <c r="A1337" s="220" t="s">
        <v>275</v>
      </c>
      <c r="B1337" s="66" t="s">
        <v>503</v>
      </c>
      <c r="C1337" s="39" t="s">
        <v>40</v>
      </c>
      <c r="D1337" s="39">
        <v>1975</v>
      </c>
      <c r="E1337" s="39"/>
      <c r="F1337" s="38" t="s">
        <v>121</v>
      </c>
      <c r="G1337" s="38">
        <v>2</v>
      </c>
      <c r="H1337" s="40">
        <v>538.79999999999995</v>
      </c>
      <c r="I1337" s="40">
        <v>554.4</v>
      </c>
      <c r="J1337" s="40">
        <v>390</v>
      </c>
      <c r="K1337" s="353">
        <v>19</v>
      </c>
      <c r="L1337" s="71" t="s">
        <v>93</v>
      </c>
      <c r="M1337" s="40">
        <v>41652</v>
      </c>
      <c r="N1337" s="40">
        <v>0</v>
      </c>
      <c r="O1337" s="40">
        <v>30145.24</v>
      </c>
      <c r="P1337" s="40">
        <v>0</v>
      </c>
      <c r="Q1337" s="40">
        <v>11506.759999999998</v>
      </c>
      <c r="R1337" s="40">
        <v>0</v>
      </c>
      <c r="S1337" s="40">
        <f>M1337/J1337</f>
        <v>106.8</v>
      </c>
      <c r="T1337" s="40">
        <v>106.8</v>
      </c>
      <c r="U1337" s="186">
        <v>44561</v>
      </c>
    </row>
    <row r="1338" spans="1:21" ht="13.5" thickBot="1" x14ac:dyDescent="0.25">
      <c r="A1338" s="226" t="s">
        <v>275</v>
      </c>
      <c r="B1338" s="66" t="s">
        <v>503</v>
      </c>
      <c r="C1338" s="75" t="s">
        <v>40</v>
      </c>
      <c r="D1338" s="75">
        <v>1975</v>
      </c>
      <c r="E1338" s="75"/>
      <c r="F1338" s="59" t="s">
        <v>121</v>
      </c>
      <c r="G1338" s="59">
        <v>2</v>
      </c>
      <c r="H1338" s="60">
        <v>538.79999999999995</v>
      </c>
      <c r="I1338" s="60">
        <v>544.4</v>
      </c>
      <c r="J1338" s="60">
        <v>390</v>
      </c>
      <c r="K1338" s="358">
        <v>19</v>
      </c>
      <c r="L1338" s="63" t="s">
        <v>49</v>
      </c>
      <c r="M1338" s="60">
        <v>4323587</v>
      </c>
      <c r="N1338" s="60">
        <v>0</v>
      </c>
      <c r="O1338" s="60">
        <v>2016531.0600000003</v>
      </c>
      <c r="P1338" s="60">
        <v>1537324.5199999996</v>
      </c>
      <c r="Q1338" s="60">
        <v>769731.41999999993</v>
      </c>
      <c r="R1338" s="60">
        <v>0</v>
      </c>
      <c r="S1338" s="60">
        <f>M1338/J1338</f>
        <v>11086.120512820513</v>
      </c>
      <c r="T1338" s="60">
        <v>11086.12</v>
      </c>
      <c r="U1338" s="276">
        <v>44561</v>
      </c>
    </row>
    <row r="1339" spans="1:21" ht="13.5" thickBot="1" x14ac:dyDescent="0.25">
      <c r="A1339" s="87"/>
      <c r="B1339" s="33" t="s">
        <v>31</v>
      </c>
      <c r="C1339" s="25" t="s">
        <v>18</v>
      </c>
      <c r="D1339" s="25" t="s">
        <v>18</v>
      </c>
      <c r="E1339" s="25" t="s">
        <v>18</v>
      </c>
      <c r="F1339" s="25" t="s">
        <v>18</v>
      </c>
      <c r="G1339" s="25" t="s">
        <v>18</v>
      </c>
      <c r="H1339" s="7">
        <f>H1337</f>
        <v>538.79999999999995</v>
      </c>
      <c r="I1339" s="7">
        <f>I1337</f>
        <v>554.4</v>
      </c>
      <c r="J1339" s="7">
        <v>390</v>
      </c>
      <c r="K1339" s="335">
        <f>K1337</f>
        <v>19</v>
      </c>
      <c r="L1339" s="16" t="s">
        <v>18</v>
      </c>
      <c r="M1339" s="7">
        <v>4365239</v>
      </c>
      <c r="N1339" s="7">
        <v>0</v>
      </c>
      <c r="O1339" s="7">
        <v>2046676.3000000003</v>
      </c>
      <c r="P1339" s="7">
        <v>1537324.5199999996</v>
      </c>
      <c r="Q1339" s="7">
        <v>781238.17999999993</v>
      </c>
      <c r="R1339" s="7">
        <v>0</v>
      </c>
      <c r="S1339" s="7" t="s">
        <v>18</v>
      </c>
      <c r="T1339" s="7" t="s">
        <v>18</v>
      </c>
      <c r="U1339" s="28" t="s">
        <v>18</v>
      </c>
    </row>
    <row r="1340" spans="1:21" x14ac:dyDescent="0.2">
      <c r="A1340" s="220" t="s">
        <v>276</v>
      </c>
      <c r="B1340" s="66" t="s">
        <v>502</v>
      </c>
      <c r="C1340" s="38" t="s">
        <v>40</v>
      </c>
      <c r="D1340" s="38">
        <v>1968</v>
      </c>
      <c r="E1340" s="38"/>
      <c r="F1340" s="38" t="s">
        <v>121</v>
      </c>
      <c r="G1340" s="38">
        <v>2</v>
      </c>
      <c r="H1340" s="40">
        <v>618.9</v>
      </c>
      <c r="I1340" s="40">
        <v>556.9</v>
      </c>
      <c r="J1340" s="40">
        <v>404</v>
      </c>
      <c r="K1340" s="353">
        <v>31</v>
      </c>
      <c r="L1340" s="71" t="s">
        <v>93</v>
      </c>
      <c r="M1340" s="40">
        <v>43147</v>
      </c>
      <c r="N1340" s="40">
        <v>0</v>
      </c>
      <c r="O1340" s="40">
        <v>31227.23</v>
      </c>
      <c r="P1340" s="40">
        <v>0</v>
      </c>
      <c r="Q1340" s="40">
        <v>11919.77</v>
      </c>
      <c r="R1340" s="40">
        <v>0</v>
      </c>
      <c r="S1340" s="40">
        <f>M1340/J1340</f>
        <v>106.79950495049505</v>
      </c>
      <c r="T1340" s="40">
        <v>106.8</v>
      </c>
      <c r="U1340" s="186">
        <v>44561</v>
      </c>
    </row>
    <row r="1341" spans="1:21" ht="13.5" thickBot="1" x14ac:dyDescent="0.25">
      <c r="A1341" s="226" t="s">
        <v>276</v>
      </c>
      <c r="B1341" s="66" t="s">
        <v>502</v>
      </c>
      <c r="C1341" s="75" t="s">
        <v>40</v>
      </c>
      <c r="D1341" s="75">
        <v>1968</v>
      </c>
      <c r="E1341" s="75"/>
      <c r="F1341" s="59" t="s">
        <v>121</v>
      </c>
      <c r="G1341" s="59">
        <v>2</v>
      </c>
      <c r="H1341" s="60">
        <v>618.9</v>
      </c>
      <c r="I1341" s="60">
        <v>556.9</v>
      </c>
      <c r="J1341" s="60">
        <v>404</v>
      </c>
      <c r="K1341" s="358">
        <v>31</v>
      </c>
      <c r="L1341" s="63" t="s">
        <v>49</v>
      </c>
      <c r="M1341" s="60">
        <v>4478792</v>
      </c>
      <c r="N1341" s="60">
        <v>0</v>
      </c>
      <c r="O1341" s="60">
        <v>3241483.26</v>
      </c>
      <c r="P1341" s="60">
        <v>0</v>
      </c>
      <c r="Q1341" s="60">
        <v>1237308.7400000002</v>
      </c>
      <c r="R1341" s="60">
        <v>0</v>
      </c>
      <c r="S1341" s="60">
        <f>M1341/J1341</f>
        <v>11086.118811881188</v>
      </c>
      <c r="T1341" s="60">
        <v>11086.12</v>
      </c>
      <c r="U1341" s="276">
        <v>44561</v>
      </c>
    </row>
    <row r="1342" spans="1:21" ht="13.5" thickBot="1" x14ac:dyDescent="0.25">
      <c r="A1342" s="154"/>
      <c r="B1342" s="33" t="s">
        <v>31</v>
      </c>
      <c r="C1342" s="25" t="s">
        <v>18</v>
      </c>
      <c r="D1342" s="25" t="s">
        <v>18</v>
      </c>
      <c r="E1342" s="25" t="s">
        <v>18</v>
      </c>
      <c r="F1342" s="25" t="s">
        <v>18</v>
      </c>
      <c r="G1342" s="25" t="s">
        <v>18</v>
      </c>
      <c r="H1342" s="7">
        <f>H1340</f>
        <v>618.9</v>
      </c>
      <c r="I1342" s="7">
        <f t="shared" ref="I1342:K1342" si="467">I1340</f>
        <v>556.9</v>
      </c>
      <c r="J1342" s="7">
        <v>404</v>
      </c>
      <c r="K1342" s="335">
        <f t="shared" si="467"/>
        <v>31</v>
      </c>
      <c r="L1342" s="16" t="s">
        <v>18</v>
      </c>
      <c r="M1342" s="7">
        <v>4521939</v>
      </c>
      <c r="N1342" s="7">
        <v>0</v>
      </c>
      <c r="O1342" s="7">
        <v>3272710.4899999998</v>
      </c>
      <c r="P1342" s="7">
        <v>0</v>
      </c>
      <c r="Q1342" s="7">
        <v>1249228.5100000002</v>
      </c>
      <c r="R1342" s="7">
        <v>0</v>
      </c>
      <c r="S1342" s="7" t="s">
        <v>18</v>
      </c>
      <c r="T1342" s="7" t="s">
        <v>18</v>
      </c>
      <c r="U1342" s="28" t="s">
        <v>18</v>
      </c>
    </row>
    <row r="1343" spans="1:21" x14ac:dyDescent="0.2">
      <c r="A1343" s="220" t="s">
        <v>504</v>
      </c>
      <c r="B1343" s="66" t="s">
        <v>624</v>
      </c>
      <c r="C1343" s="39" t="s">
        <v>40</v>
      </c>
      <c r="D1343" s="39">
        <v>1968</v>
      </c>
      <c r="E1343" s="39"/>
      <c r="F1343" s="38" t="s">
        <v>121</v>
      </c>
      <c r="G1343" s="38">
        <v>2</v>
      </c>
      <c r="H1343" s="40">
        <v>572.29999999999995</v>
      </c>
      <c r="I1343" s="40">
        <v>511.2</v>
      </c>
      <c r="J1343" s="40"/>
      <c r="K1343" s="353">
        <v>25</v>
      </c>
      <c r="L1343" s="8" t="s">
        <v>87</v>
      </c>
      <c r="M1343" s="40">
        <v>47341</v>
      </c>
      <c r="N1343" s="40">
        <v>0</v>
      </c>
      <c r="O1343" s="40">
        <v>34262.6</v>
      </c>
      <c r="P1343" s="40">
        <v>0</v>
      </c>
      <c r="Q1343" s="40">
        <v>13078.400000000001</v>
      </c>
      <c r="R1343" s="40">
        <v>0</v>
      </c>
      <c r="S1343" s="40">
        <f>M1343/H1343</f>
        <v>82.720601083347901</v>
      </c>
      <c r="T1343" s="40">
        <v>82.72</v>
      </c>
      <c r="U1343" s="186">
        <v>44561</v>
      </c>
    </row>
    <row r="1344" spans="1:21" x14ac:dyDescent="0.2">
      <c r="A1344" s="220" t="s">
        <v>504</v>
      </c>
      <c r="B1344" s="66" t="s">
        <v>624</v>
      </c>
      <c r="C1344" s="907" t="s">
        <v>40</v>
      </c>
      <c r="D1344" s="907">
        <v>1968</v>
      </c>
      <c r="E1344" s="907"/>
      <c r="F1344" s="22" t="s">
        <v>121</v>
      </c>
      <c r="G1344" s="22">
        <v>2</v>
      </c>
      <c r="H1344" s="910">
        <v>572.29999999999995</v>
      </c>
      <c r="I1344" s="910">
        <v>511.2</v>
      </c>
      <c r="J1344" s="910"/>
      <c r="K1344" s="333">
        <v>25</v>
      </c>
      <c r="L1344" s="10" t="s">
        <v>36</v>
      </c>
      <c r="M1344" s="910">
        <v>1129287</v>
      </c>
      <c r="N1344" s="910">
        <v>0</v>
      </c>
      <c r="O1344" s="910">
        <v>817310.76</v>
      </c>
      <c r="P1344" s="910">
        <v>0</v>
      </c>
      <c r="Q1344" s="910">
        <v>311976.24</v>
      </c>
      <c r="R1344" s="910">
        <v>0</v>
      </c>
      <c r="S1344" s="910">
        <f>M1344/I1344</f>
        <v>2209.0903755868544</v>
      </c>
      <c r="T1344" s="910">
        <v>2209.09</v>
      </c>
      <c r="U1344" s="236">
        <v>44561</v>
      </c>
    </row>
    <row r="1345" spans="1:21" x14ac:dyDescent="0.2">
      <c r="A1345" s="220" t="s">
        <v>504</v>
      </c>
      <c r="B1345" s="66" t="s">
        <v>624</v>
      </c>
      <c r="C1345" s="907" t="s">
        <v>40</v>
      </c>
      <c r="D1345" s="907">
        <v>1968</v>
      </c>
      <c r="E1345" s="907"/>
      <c r="F1345" s="22" t="s">
        <v>121</v>
      </c>
      <c r="G1345" s="22">
        <v>2</v>
      </c>
      <c r="H1345" s="910">
        <v>572.29999999999995</v>
      </c>
      <c r="I1345" s="910">
        <v>511.2</v>
      </c>
      <c r="J1345" s="910"/>
      <c r="K1345" s="333">
        <v>25</v>
      </c>
      <c r="L1345" s="2" t="s">
        <v>94</v>
      </c>
      <c r="M1345" s="910">
        <v>35952</v>
      </c>
      <c r="N1345" s="910">
        <v>0</v>
      </c>
      <c r="O1345" s="910">
        <v>26019.919999999998</v>
      </c>
      <c r="P1345" s="910">
        <v>0</v>
      </c>
      <c r="Q1345" s="910">
        <v>9932.0800000000017</v>
      </c>
      <c r="R1345" s="910">
        <v>0</v>
      </c>
      <c r="S1345" s="910">
        <f>M1345/H1345</f>
        <v>62.820199196225758</v>
      </c>
      <c r="T1345" s="910">
        <v>62.82</v>
      </c>
      <c r="U1345" s="236">
        <v>44561</v>
      </c>
    </row>
    <row r="1346" spans="1:21" ht="13.5" thickBot="1" x14ac:dyDescent="0.25">
      <c r="A1346" s="220" t="s">
        <v>504</v>
      </c>
      <c r="B1346" s="66" t="s">
        <v>624</v>
      </c>
      <c r="C1346" s="75" t="s">
        <v>40</v>
      </c>
      <c r="D1346" s="75">
        <v>1968</v>
      </c>
      <c r="E1346" s="75"/>
      <c r="F1346" s="59" t="s">
        <v>121</v>
      </c>
      <c r="G1346" s="59">
        <v>2</v>
      </c>
      <c r="H1346" s="60">
        <v>572.29999999999995</v>
      </c>
      <c r="I1346" s="60">
        <v>511.2</v>
      </c>
      <c r="J1346" s="60"/>
      <c r="K1346" s="358">
        <v>25</v>
      </c>
      <c r="L1346" s="63" t="s">
        <v>34</v>
      </c>
      <c r="M1346" s="60">
        <v>196863</v>
      </c>
      <c r="N1346" s="60">
        <v>0</v>
      </c>
      <c r="O1346" s="60">
        <v>142477.73000000001</v>
      </c>
      <c r="P1346" s="60">
        <v>0</v>
      </c>
      <c r="Q1346" s="60">
        <v>54385.26999999999</v>
      </c>
      <c r="R1346" s="60">
        <v>0</v>
      </c>
      <c r="S1346" s="60">
        <f>M1346/I1346</f>
        <v>385.099765258216</v>
      </c>
      <c r="T1346" s="60">
        <v>385.1</v>
      </c>
      <c r="U1346" s="276">
        <v>44561</v>
      </c>
    </row>
    <row r="1347" spans="1:21" ht="13.5" thickBot="1" x14ac:dyDescent="0.25">
      <c r="A1347" s="87"/>
      <c r="B1347" s="33" t="s">
        <v>31</v>
      </c>
      <c r="C1347" s="25" t="s">
        <v>18</v>
      </c>
      <c r="D1347" s="25" t="s">
        <v>18</v>
      </c>
      <c r="E1347" s="25" t="s">
        <v>18</v>
      </c>
      <c r="F1347" s="25" t="s">
        <v>18</v>
      </c>
      <c r="G1347" s="25" t="s">
        <v>18</v>
      </c>
      <c r="H1347" s="7">
        <v>572.29999999999995</v>
      </c>
      <c r="I1347" s="7">
        <v>511.2</v>
      </c>
      <c r="J1347" s="7"/>
      <c r="K1347" s="335">
        <v>25</v>
      </c>
      <c r="L1347" s="16" t="s">
        <v>18</v>
      </c>
      <c r="M1347" s="7">
        <v>1409443</v>
      </c>
      <c r="N1347" s="7">
        <v>0</v>
      </c>
      <c r="O1347" s="7">
        <v>1020071.01</v>
      </c>
      <c r="P1347" s="7">
        <v>0</v>
      </c>
      <c r="Q1347" s="7">
        <v>389371.99</v>
      </c>
      <c r="R1347" s="7">
        <v>0</v>
      </c>
      <c r="S1347" s="7" t="s">
        <v>18</v>
      </c>
      <c r="T1347" s="7" t="s">
        <v>18</v>
      </c>
      <c r="U1347" s="28" t="s">
        <v>18</v>
      </c>
    </row>
    <row r="1348" spans="1:21" ht="15" thickBot="1" x14ac:dyDescent="0.25">
      <c r="A1348" s="546" t="s">
        <v>278</v>
      </c>
      <c r="B1348" s="267" t="s">
        <v>277</v>
      </c>
      <c r="C1348" s="165" t="s">
        <v>18</v>
      </c>
      <c r="D1348" s="165" t="s">
        <v>18</v>
      </c>
      <c r="E1348" s="165" t="s">
        <v>18</v>
      </c>
      <c r="F1348" s="165" t="s">
        <v>18</v>
      </c>
      <c r="G1348" s="165" t="s">
        <v>18</v>
      </c>
      <c r="H1348" s="560">
        <v>0</v>
      </c>
      <c r="I1348" s="560">
        <v>0</v>
      </c>
      <c r="J1348" s="560">
        <v>0</v>
      </c>
      <c r="K1348" s="561">
        <v>0</v>
      </c>
      <c r="L1348" s="562" t="s">
        <v>18</v>
      </c>
      <c r="M1348" s="563">
        <v>0</v>
      </c>
      <c r="N1348" s="563">
        <v>0</v>
      </c>
      <c r="O1348" s="563">
        <v>0</v>
      </c>
      <c r="P1348" s="563">
        <v>0</v>
      </c>
      <c r="Q1348" s="563">
        <v>0</v>
      </c>
      <c r="R1348" s="563">
        <v>0</v>
      </c>
      <c r="S1348" s="166" t="s">
        <v>18</v>
      </c>
      <c r="T1348" s="166" t="s">
        <v>18</v>
      </c>
      <c r="U1348" s="168" t="s">
        <v>18</v>
      </c>
    </row>
    <row r="1349" spans="1:21" ht="26.25" thickBot="1" x14ac:dyDescent="0.25">
      <c r="A1349" s="154" t="s">
        <v>631</v>
      </c>
      <c r="B1349" s="124" t="s">
        <v>875</v>
      </c>
      <c r="C1349" s="25" t="s">
        <v>18</v>
      </c>
      <c r="D1349" s="25" t="s">
        <v>18</v>
      </c>
      <c r="E1349" s="25" t="s">
        <v>18</v>
      </c>
      <c r="F1349" s="25" t="s">
        <v>18</v>
      </c>
      <c r="G1349" s="25" t="s">
        <v>18</v>
      </c>
      <c r="H1349" s="7">
        <v>0</v>
      </c>
      <c r="I1349" s="7">
        <v>0</v>
      </c>
      <c r="J1349" s="7"/>
      <c r="K1349" s="335">
        <v>0</v>
      </c>
      <c r="L1349" s="16" t="s">
        <v>18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 t="s">
        <v>18</v>
      </c>
      <c r="T1349" s="7" t="s">
        <v>18</v>
      </c>
      <c r="U1349" s="28" t="s">
        <v>18</v>
      </c>
    </row>
    <row r="1350" spans="1:21" ht="13.5" thickBot="1" x14ac:dyDescent="0.25">
      <c r="A1350" s="154" t="s">
        <v>71</v>
      </c>
      <c r="B1350" s="27" t="s">
        <v>178</v>
      </c>
      <c r="C1350" s="25" t="s">
        <v>18</v>
      </c>
      <c r="D1350" s="25" t="s">
        <v>18</v>
      </c>
      <c r="E1350" s="25" t="s">
        <v>18</v>
      </c>
      <c r="F1350" s="25" t="s">
        <v>18</v>
      </c>
      <c r="G1350" s="25" t="s">
        <v>18</v>
      </c>
      <c r="H1350" s="7">
        <f>H1351+H1354+H1358</f>
        <v>981.31999999999994</v>
      </c>
      <c r="I1350" s="7">
        <f t="shared" ref="I1350:K1350" si="468">I1351+I1354+I1358</f>
        <v>798.3</v>
      </c>
      <c r="J1350" s="7">
        <f t="shared" si="468"/>
        <v>802</v>
      </c>
      <c r="K1350" s="335">
        <f t="shared" si="468"/>
        <v>30</v>
      </c>
      <c r="L1350" s="16" t="s">
        <v>18</v>
      </c>
      <c r="M1350" s="7">
        <v>11521964</v>
      </c>
      <c r="N1350" s="7">
        <v>0</v>
      </c>
      <c r="O1350" s="7">
        <v>3330813.3800000004</v>
      </c>
      <c r="P1350" s="7">
        <v>7468310.8499999996</v>
      </c>
      <c r="Q1350" s="7">
        <v>722839.77</v>
      </c>
      <c r="R1350" s="7">
        <v>0</v>
      </c>
      <c r="S1350" s="7" t="s">
        <v>18</v>
      </c>
      <c r="T1350" s="7" t="s">
        <v>18</v>
      </c>
      <c r="U1350" s="28" t="s">
        <v>18</v>
      </c>
    </row>
    <row r="1351" spans="1:21" ht="13.5" thickBot="1" x14ac:dyDescent="0.25">
      <c r="A1351" s="155" t="s">
        <v>279</v>
      </c>
      <c r="B1351" s="27" t="s">
        <v>179</v>
      </c>
      <c r="C1351" s="25" t="s">
        <v>18</v>
      </c>
      <c r="D1351" s="25" t="s">
        <v>18</v>
      </c>
      <c r="E1351" s="25" t="s">
        <v>18</v>
      </c>
      <c r="F1351" s="25" t="s">
        <v>18</v>
      </c>
      <c r="G1351" s="25" t="s">
        <v>18</v>
      </c>
      <c r="H1351" s="7">
        <f>H1353</f>
        <v>444.8</v>
      </c>
      <c r="I1351" s="7">
        <f t="shared" ref="I1351:K1351" si="469">I1353</f>
        <v>299.5</v>
      </c>
      <c r="J1351" s="7">
        <f t="shared" si="469"/>
        <v>345</v>
      </c>
      <c r="K1351" s="335">
        <f t="shared" si="469"/>
        <v>13</v>
      </c>
      <c r="L1351" s="16" t="s">
        <v>18</v>
      </c>
      <c r="M1351" s="7">
        <v>8389262</v>
      </c>
      <c r="N1351" s="7">
        <v>0</v>
      </c>
      <c r="O1351" s="7">
        <v>798241.77</v>
      </c>
      <c r="P1351" s="7">
        <v>7468310.8499999996</v>
      </c>
      <c r="Q1351" s="7">
        <v>122709.38</v>
      </c>
      <c r="R1351" s="7">
        <v>0</v>
      </c>
      <c r="S1351" s="7" t="s">
        <v>18</v>
      </c>
      <c r="T1351" s="7" t="s">
        <v>18</v>
      </c>
      <c r="U1351" s="28" t="s">
        <v>18</v>
      </c>
    </row>
    <row r="1352" spans="1:21" ht="15.75" thickBot="1" x14ac:dyDescent="0.25">
      <c r="A1352" s="156" t="s">
        <v>280</v>
      </c>
      <c r="B1352" s="601" t="s">
        <v>607</v>
      </c>
      <c r="C1352" s="22" t="s">
        <v>40</v>
      </c>
      <c r="D1352" s="22">
        <v>1985</v>
      </c>
      <c r="E1352" s="22">
        <v>2007</v>
      </c>
      <c r="F1352" s="22" t="s">
        <v>507</v>
      </c>
      <c r="G1352" s="22">
        <v>2</v>
      </c>
      <c r="H1352" s="910">
        <v>444.8</v>
      </c>
      <c r="I1352" s="910">
        <v>299.5</v>
      </c>
      <c r="J1352" s="910">
        <v>345</v>
      </c>
      <c r="K1352" s="856">
        <v>13</v>
      </c>
      <c r="L1352" s="2" t="s">
        <v>83</v>
      </c>
      <c r="M1352" s="40">
        <v>8389262</v>
      </c>
      <c r="N1352" s="910">
        <v>0</v>
      </c>
      <c r="O1352" s="910">
        <v>798241.77</v>
      </c>
      <c r="P1352" s="910">
        <v>7468310.8499999996</v>
      </c>
      <c r="Q1352" s="910">
        <v>122709.38</v>
      </c>
      <c r="R1352" s="910">
        <v>0</v>
      </c>
      <c r="S1352" s="910">
        <f>M1352/H1352</f>
        <v>18860.750899280574</v>
      </c>
      <c r="T1352" s="910">
        <v>18860.75</v>
      </c>
      <c r="U1352" s="236">
        <v>44561</v>
      </c>
    </row>
    <row r="1353" spans="1:21" ht="15" thickBot="1" x14ac:dyDescent="0.25">
      <c r="A1353" s="155"/>
      <c r="B1353" s="515" t="s">
        <v>31</v>
      </c>
      <c r="C1353" s="19" t="s">
        <v>18</v>
      </c>
      <c r="D1353" s="19" t="s">
        <v>18</v>
      </c>
      <c r="E1353" s="19" t="s">
        <v>18</v>
      </c>
      <c r="F1353" s="19" t="s">
        <v>18</v>
      </c>
      <c r="G1353" s="19" t="s">
        <v>18</v>
      </c>
      <c r="H1353" s="52">
        <f>H1352</f>
        <v>444.8</v>
      </c>
      <c r="I1353" s="52">
        <f t="shared" ref="I1353:K1353" si="470">I1352</f>
        <v>299.5</v>
      </c>
      <c r="J1353" s="52">
        <f t="shared" si="470"/>
        <v>345</v>
      </c>
      <c r="K1353" s="878">
        <f t="shared" si="470"/>
        <v>13</v>
      </c>
      <c r="L1353" s="4" t="s">
        <v>18</v>
      </c>
      <c r="M1353" s="13">
        <v>8389262</v>
      </c>
      <c r="N1353" s="13">
        <v>0</v>
      </c>
      <c r="O1353" s="13">
        <v>798241.77</v>
      </c>
      <c r="P1353" s="13">
        <v>7468310.8499999996</v>
      </c>
      <c r="Q1353" s="13">
        <v>122709.38</v>
      </c>
      <c r="R1353" s="13">
        <v>0</v>
      </c>
      <c r="S1353" s="13" t="s">
        <v>18</v>
      </c>
      <c r="T1353" s="13" t="s">
        <v>18</v>
      </c>
      <c r="U1353" s="414" t="s">
        <v>18</v>
      </c>
    </row>
    <row r="1354" spans="1:21" ht="13.5" thickBot="1" x14ac:dyDescent="0.25">
      <c r="A1354" s="152" t="s">
        <v>281</v>
      </c>
      <c r="B1354" s="27" t="s">
        <v>180</v>
      </c>
      <c r="C1354" s="25" t="s">
        <v>18</v>
      </c>
      <c r="D1354" s="25" t="s">
        <v>18</v>
      </c>
      <c r="E1354" s="25" t="s">
        <v>18</v>
      </c>
      <c r="F1354" s="25" t="s">
        <v>18</v>
      </c>
      <c r="G1354" s="25" t="s">
        <v>18</v>
      </c>
      <c r="H1354" s="82">
        <f>H1357</f>
        <v>536.52</v>
      </c>
      <c r="I1354" s="82">
        <f t="shared" ref="I1354:K1354" si="471">I1357</f>
        <v>498.8</v>
      </c>
      <c r="J1354" s="82">
        <f t="shared" si="471"/>
        <v>457</v>
      </c>
      <c r="K1354" s="359">
        <f t="shared" si="471"/>
        <v>17</v>
      </c>
      <c r="L1354" s="16" t="s">
        <v>18</v>
      </c>
      <c r="M1354" s="7">
        <v>3132702</v>
      </c>
      <c r="N1354" s="82">
        <v>0</v>
      </c>
      <c r="O1354" s="82">
        <v>2532571.6100000003</v>
      </c>
      <c r="P1354" s="82">
        <v>0</v>
      </c>
      <c r="Q1354" s="82">
        <v>600130.39</v>
      </c>
      <c r="R1354" s="82">
        <v>0</v>
      </c>
      <c r="S1354" s="7" t="s">
        <v>18</v>
      </c>
      <c r="T1354" s="7" t="s">
        <v>18</v>
      </c>
      <c r="U1354" s="28" t="s">
        <v>18</v>
      </c>
    </row>
    <row r="1355" spans="1:21" ht="14.25" customHeight="1" x14ac:dyDescent="0.2">
      <c r="A1355" s="432" t="s">
        <v>637</v>
      </c>
      <c r="B1355" s="66" t="s">
        <v>639</v>
      </c>
      <c r="C1355" s="38" t="s">
        <v>40</v>
      </c>
      <c r="D1355" s="39">
        <v>1974</v>
      </c>
      <c r="E1355" s="39"/>
      <c r="F1355" s="38" t="s">
        <v>507</v>
      </c>
      <c r="G1355" s="38">
        <v>2</v>
      </c>
      <c r="H1355" s="40">
        <v>536.52</v>
      </c>
      <c r="I1355" s="40">
        <v>498.8</v>
      </c>
      <c r="J1355" s="40">
        <v>457</v>
      </c>
      <c r="K1355" s="353">
        <v>17</v>
      </c>
      <c r="L1355" s="8" t="s">
        <v>34</v>
      </c>
      <c r="M1355" s="40">
        <v>405614</v>
      </c>
      <c r="N1355" s="40">
        <v>0</v>
      </c>
      <c r="O1355" s="40">
        <v>327910.7</v>
      </c>
      <c r="P1355" s="40">
        <v>0</v>
      </c>
      <c r="Q1355" s="40">
        <v>77703.3</v>
      </c>
      <c r="R1355" s="40">
        <v>0</v>
      </c>
      <c r="S1355" s="40">
        <f>M1355/H1355</f>
        <v>756.00909565347058</v>
      </c>
      <c r="T1355" s="40">
        <v>756.01</v>
      </c>
      <c r="U1355" s="186">
        <v>44561</v>
      </c>
    </row>
    <row r="1356" spans="1:21" ht="13.5" customHeight="1" thickBot="1" x14ac:dyDescent="0.25">
      <c r="A1356" s="433" t="s">
        <v>637</v>
      </c>
      <c r="B1356" s="66" t="s">
        <v>639</v>
      </c>
      <c r="C1356" s="59" t="s">
        <v>40</v>
      </c>
      <c r="D1356" s="75">
        <v>1974</v>
      </c>
      <c r="E1356" s="75"/>
      <c r="F1356" s="59" t="s">
        <v>507</v>
      </c>
      <c r="G1356" s="59">
        <v>2</v>
      </c>
      <c r="H1356" s="60">
        <v>536.52</v>
      </c>
      <c r="I1356" s="60">
        <v>498.8</v>
      </c>
      <c r="J1356" s="60">
        <v>457</v>
      </c>
      <c r="K1356" s="358">
        <v>17</v>
      </c>
      <c r="L1356" s="110" t="s">
        <v>36</v>
      </c>
      <c r="M1356" s="32">
        <v>2727088</v>
      </c>
      <c r="N1356" s="60">
        <v>0</v>
      </c>
      <c r="O1356" s="60">
        <v>2204660.91</v>
      </c>
      <c r="P1356" s="60">
        <v>0</v>
      </c>
      <c r="Q1356" s="60">
        <v>522427.09</v>
      </c>
      <c r="R1356" s="60">
        <v>0</v>
      </c>
      <c r="S1356" s="60">
        <f>M1356/H1356</f>
        <v>5082.9195556549621</v>
      </c>
      <c r="T1356" s="60">
        <v>5082.92</v>
      </c>
      <c r="U1356" s="276">
        <v>44561</v>
      </c>
    </row>
    <row r="1357" spans="1:21" ht="15" thickBot="1" x14ac:dyDescent="0.25">
      <c r="A1357" s="399"/>
      <c r="B1357" s="394" t="s">
        <v>31</v>
      </c>
      <c r="C1357" s="25" t="s">
        <v>18</v>
      </c>
      <c r="D1357" s="25" t="s">
        <v>18</v>
      </c>
      <c r="E1357" s="25" t="s">
        <v>18</v>
      </c>
      <c r="F1357" s="25" t="s">
        <v>18</v>
      </c>
      <c r="G1357" s="25" t="s">
        <v>18</v>
      </c>
      <c r="H1357" s="7">
        <f>H1356</f>
        <v>536.52</v>
      </c>
      <c r="I1357" s="7">
        <f>I1356</f>
        <v>498.8</v>
      </c>
      <c r="J1357" s="7">
        <f>J1356</f>
        <v>457</v>
      </c>
      <c r="K1357" s="335">
        <f>K1356</f>
        <v>17</v>
      </c>
      <c r="L1357" s="16" t="s">
        <v>18</v>
      </c>
      <c r="M1357" s="7">
        <v>3132702</v>
      </c>
      <c r="N1357" s="7">
        <v>0</v>
      </c>
      <c r="O1357" s="7">
        <v>2532571.6100000003</v>
      </c>
      <c r="P1357" s="7">
        <v>0</v>
      </c>
      <c r="Q1357" s="7">
        <v>600130.39</v>
      </c>
      <c r="R1357" s="7">
        <v>0</v>
      </c>
      <c r="S1357" s="7" t="s">
        <v>18</v>
      </c>
      <c r="T1357" s="7" t="s">
        <v>18</v>
      </c>
      <c r="U1357" s="28" t="s">
        <v>18</v>
      </c>
    </row>
    <row r="1358" spans="1:21" ht="13.5" thickBot="1" x14ac:dyDescent="0.25">
      <c r="A1358" s="152" t="s">
        <v>274</v>
      </c>
      <c r="B1358" s="27" t="s">
        <v>181</v>
      </c>
      <c r="C1358" s="25" t="s">
        <v>18</v>
      </c>
      <c r="D1358" s="25" t="s">
        <v>18</v>
      </c>
      <c r="E1358" s="25" t="s">
        <v>18</v>
      </c>
      <c r="F1358" s="25" t="s">
        <v>18</v>
      </c>
      <c r="G1358" s="25" t="s">
        <v>18</v>
      </c>
      <c r="H1358" s="82">
        <v>0</v>
      </c>
      <c r="I1358" s="82">
        <v>0</v>
      </c>
      <c r="J1358" s="82"/>
      <c r="K1358" s="359">
        <v>0</v>
      </c>
      <c r="L1358" s="16" t="s">
        <v>18</v>
      </c>
      <c r="M1358" s="7">
        <v>0</v>
      </c>
      <c r="N1358" s="82">
        <v>0</v>
      </c>
      <c r="O1358" s="82">
        <v>0</v>
      </c>
      <c r="P1358" s="82">
        <v>0</v>
      </c>
      <c r="Q1358" s="82">
        <v>0</v>
      </c>
      <c r="R1358" s="82">
        <v>0</v>
      </c>
      <c r="S1358" s="7" t="s">
        <v>18</v>
      </c>
      <c r="T1358" s="7" t="s">
        <v>18</v>
      </c>
      <c r="U1358" s="28" t="s">
        <v>18</v>
      </c>
    </row>
    <row r="1359" spans="1:21" ht="13.5" thickBot="1" x14ac:dyDescent="0.25">
      <c r="A1359" s="152" t="s">
        <v>73</v>
      </c>
      <c r="B1359" s="27" t="s">
        <v>895</v>
      </c>
      <c r="C1359" s="25" t="s">
        <v>18</v>
      </c>
      <c r="D1359" s="25" t="s">
        <v>18</v>
      </c>
      <c r="E1359" s="25" t="s">
        <v>18</v>
      </c>
      <c r="F1359" s="25" t="s">
        <v>18</v>
      </c>
      <c r="G1359" s="25" t="s">
        <v>18</v>
      </c>
      <c r="H1359" s="82">
        <f>H1362+H1365+H1370+H1373+H1375+H1377+H1380+H1384+H1386+H1388+H1390+H1395+H1400+H1405+H1408+H1411+H1416+H1419+H1422+H1426+H1431+H1439+H1445+H1447+H1452+H1458+H1471+H1473+H1482+H1485+H1487+H1490+H1495+H1497+H1500+H1502+H1504+H1509+H1514+H1521+H1523+H1531+H1534+H1543+H1548+H1553+H1558+H1562+H1565+H1569+H1574+H1576+H1579+H1584+H1589+H1594+H1599+H1603+H1609+H1612+H1616+H1620+H1631+H1640</f>
        <v>168112.19999999998</v>
      </c>
      <c r="I1359" s="82">
        <f t="shared" ref="I1359:K1359" si="472">I1362+I1365+I1370+I1373+I1375+I1377+I1380+I1384+I1386+I1388+I1390+I1395+I1400+I1405+I1408+I1411+I1416+I1419+I1422+I1426+I1431+I1439+I1445+I1447+I1452+I1458+I1471+I1473+I1482+I1485+I1487+I1490+I1495+I1497+I1500+I1502+I1504+I1509+I1514+I1521+I1523+I1531+I1534+I1543+I1548+I1553+I1558+I1562+I1565+I1569+I1574+I1576+I1579+I1584+I1589+I1594+I1599+I1603+I1609+I1612+I1616+I1620+I1631+I1640</f>
        <v>155522.39999999994</v>
      </c>
      <c r="J1359" s="82">
        <f t="shared" si="472"/>
        <v>38365.599999999999</v>
      </c>
      <c r="K1359" s="495">
        <f t="shared" si="472"/>
        <v>8970</v>
      </c>
      <c r="L1359" s="16" t="s">
        <v>18</v>
      </c>
      <c r="M1359" s="7">
        <v>563517605</v>
      </c>
      <c r="N1359" s="82">
        <v>0</v>
      </c>
      <c r="O1359" s="82">
        <v>256204538.84</v>
      </c>
      <c r="P1359" s="82">
        <v>0</v>
      </c>
      <c r="Q1359" s="82">
        <v>307313066.16000003</v>
      </c>
      <c r="R1359" s="82">
        <v>0</v>
      </c>
      <c r="S1359" s="7" t="s">
        <v>18</v>
      </c>
      <c r="T1359" s="7" t="s">
        <v>18</v>
      </c>
      <c r="U1359" s="28" t="s">
        <v>18</v>
      </c>
    </row>
    <row r="1360" spans="1:21" x14ac:dyDescent="0.2">
      <c r="A1360" s="463" t="s">
        <v>717</v>
      </c>
      <c r="B1360" s="485" t="s">
        <v>774</v>
      </c>
      <c r="C1360" s="160" t="s">
        <v>40</v>
      </c>
      <c r="D1360" s="160" t="s">
        <v>420</v>
      </c>
      <c r="E1360" s="161" t="s">
        <v>420</v>
      </c>
      <c r="F1360" s="187" t="s">
        <v>683</v>
      </c>
      <c r="G1360" s="160">
        <v>4</v>
      </c>
      <c r="H1360" s="161">
        <v>2250.4</v>
      </c>
      <c r="I1360" s="160">
        <v>2109.1999999999998</v>
      </c>
      <c r="J1360" s="160">
        <v>671.3</v>
      </c>
      <c r="K1360" s="465">
        <v>76</v>
      </c>
      <c r="L1360" s="486" t="s">
        <v>111</v>
      </c>
      <c r="M1360" s="111">
        <v>147109</v>
      </c>
      <c r="N1360" s="111">
        <v>0</v>
      </c>
      <c r="O1360" s="111">
        <v>66883.44</v>
      </c>
      <c r="P1360" s="111">
        <v>0</v>
      </c>
      <c r="Q1360" s="111">
        <v>80225.56</v>
      </c>
      <c r="R1360" s="111">
        <v>0</v>
      </c>
      <c r="S1360" s="111">
        <v>65.370156416637045</v>
      </c>
      <c r="T1360" s="111">
        <v>65.37</v>
      </c>
      <c r="U1360" s="181">
        <v>44561</v>
      </c>
    </row>
    <row r="1361" spans="1:21" x14ac:dyDescent="0.2">
      <c r="A1361" s="463" t="s">
        <v>717</v>
      </c>
      <c r="B1361" s="487" t="s">
        <v>774</v>
      </c>
      <c r="C1361" s="56" t="s">
        <v>40</v>
      </c>
      <c r="D1361" s="56" t="s">
        <v>420</v>
      </c>
      <c r="E1361" s="57" t="s">
        <v>420</v>
      </c>
      <c r="F1361" s="195" t="s">
        <v>683</v>
      </c>
      <c r="G1361" s="56">
        <v>4</v>
      </c>
      <c r="H1361" s="57">
        <v>2250.4</v>
      </c>
      <c r="I1361" s="56">
        <v>2109.1999999999998</v>
      </c>
      <c r="J1361" s="56">
        <v>671.3</v>
      </c>
      <c r="K1361" s="468">
        <v>76</v>
      </c>
      <c r="L1361" s="488" t="s">
        <v>83</v>
      </c>
      <c r="M1361" s="111">
        <v>13837552</v>
      </c>
      <c r="N1361" s="111">
        <v>0</v>
      </c>
      <c r="O1361" s="51">
        <v>6291273.9000000004</v>
      </c>
      <c r="P1361" s="111">
        <v>0</v>
      </c>
      <c r="Q1361" s="111">
        <v>7546278.0999999996</v>
      </c>
      <c r="R1361" s="111">
        <v>0</v>
      </c>
      <c r="S1361" s="111">
        <v>6148.9299680056874</v>
      </c>
      <c r="T1361" s="51">
        <v>6148.93</v>
      </c>
      <c r="U1361" s="192">
        <v>44561</v>
      </c>
    </row>
    <row r="1362" spans="1:21" x14ac:dyDescent="0.2">
      <c r="A1362" s="469"/>
      <c r="B1362" s="509" t="s">
        <v>31</v>
      </c>
      <c r="C1362" s="413" t="s">
        <v>18</v>
      </c>
      <c r="D1362" s="413" t="s">
        <v>18</v>
      </c>
      <c r="E1362" s="413" t="s">
        <v>18</v>
      </c>
      <c r="F1362" s="413" t="s">
        <v>18</v>
      </c>
      <c r="G1362" s="413" t="s">
        <v>18</v>
      </c>
      <c r="H1362" s="471">
        <f>H1361</f>
        <v>2250.4</v>
      </c>
      <c r="I1362" s="471">
        <f>I1361</f>
        <v>2109.1999999999998</v>
      </c>
      <c r="J1362" s="471">
        <f>J1361</f>
        <v>671.3</v>
      </c>
      <c r="K1362" s="472">
        <f>K1361</f>
        <v>76</v>
      </c>
      <c r="L1362" s="413" t="s">
        <v>18</v>
      </c>
      <c r="M1362" s="473">
        <v>13984661</v>
      </c>
      <c r="N1362" s="473">
        <v>0</v>
      </c>
      <c r="O1362" s="474">
        <v>6358157.3400000008</v>
      </c>
      <c r="P1362" s="474">
        <v>0</v>
      </c>
      <c r="Q1362" s="474">
        <v>7626503.6599999992</v>
      </c>
      <c r="R1362" s="474">
        <v>0</v>
      </c>
      <c r="S1362" s="474" t="s">
        <v>18</v>
      </c>
      <c r="T1362" s="474" t="s">
        <v>18</v>
      </c>
      <c r="U1362" s="543" t="s">
        <v>18</v>
      </c>
    </row>
    <row r="1363" spans="1:21" ht="25.5" x14ac:dyDescent="0.2">
      <c r="A1363" s="466" t="s">
        <v>718</v>
      </c>
      <c r="B1363" s="487" t="s">
        <v>775</v>
      </c>
      <c r="C1363" s="56" t="s">
        <v>40</v>
      </c>
      <c r="D1363" s="56" t="s">
        <v>137</v>
      </c>
      <c r="E1363" s="57" t="s">
        <v>137</v>
      </c>
      <c r="F1363" s="56" t="s">
        <v>668</v>
      </c>
      <c r="G1363" s="56">
        <v>5</v>
      </c>
      <c r="H1363" s="57">
        <v>6514.3</v>
      </c>
      <c r="I1363" s="56">
        <v>5660.9</v>
      </c>
      <c r="J1363" s="56">
        <v>1603</v>
      </c>
      <c r="K1363" s="468">
        <v>345</v>
      </c>
      <c r="L1363" s="488" t="s">
        <v>48</v>
      </c>
      <c r="M1363" s="111">
        <v>3899265</v>
      </c>
      <c r="N1363" s="111">
        <v>0</v>
      </c>
      <c r="O1363" s="51">
        <v>1772809.5499999998</v>
      </c>
      <c r="P1363" s="51">
        <v>0</v>
      </c>
      <c r="Q1363" s="51">
        <v>2126455.4500000002</v>
      </c>
      <c r="R1363" s="51">
        <v>0</v>
      </c>
      <c r="S1363" s="51">
        <v>598.57006892528739</v>
      </c>
      <c r="T1363" s="51">
        <v>598.57000000000005</v>
      </c>
      <c r="U1363" s="192">
        <v>44561</v>
      </c>
    </row>
    <row r="1364" spans="1:21" ht="26.25" thickBot="1" x14ac:dyDescent="0.25">
      <c r="A1364" s="496" t="s">
        <v>718</v>
      </c>
      <c r="B1364" s="497" t="s">
        <v>775</v>
      </c>
      <c r="C1364" s="182" t="s">
        <v>40</v>
      </c>
      <c r="D1364" s="182" t="s">
        <v>137</v>
      </c>
      <c r="E1364" s="183" t="s">
        <v>137</v>
      </c>
      <c r="F1364" s="182" t="s">
        <v>668</v>
      </c>
      <c r="G1364" s="182">
        <v>5</v>
      </c>
      <c r="H1364" s="183">
        <v>6514.3</v>
      </c>
      <c r="I1364" s="182">
        <v>5660.9</v>
      </c>
      <c r="J1364" s="182">
        <v>1603</v>
      </c>
      <c r="K1364" s="498">
        <v>345</v>
      </c>
      <c r="L1364" s="499" t="s">
        <v>36</v>
      </c>
      <c r="M1364" s="113">
        <v>12748420</v>
      </c>
      <c r="N1364" s="113">
        <v>0</v>
      </c>
      <c r="O1364" s="151">
        <v>5796097.6500000004</v>
      </c>
      <c r="P1364" s="151">
        <v>0</v>
      </c>
      <c r="Q1364" s="151">
        <v>6952322.3499999996</v>
      </c>
      <c r="R1364" s="151">
        <v>0</v>
      </c>
      <c r="S1364" s="151">
        <v>1956.9900066008627</v>
      </c>
      <c r="T1364" s="151">
        <v>1956.99</v>
      </c>
      <c r="U1364" s="184">
        <v>44561</v>
      </c>
    </row>
    <row r="1365" spans="1:21" ht="13.5" thickBot="1" x14ac:dyDescent="0.25">
      <c r="A1365" s="520"/>
      <c r="B1365" s="521" t="s">
        <v>31</v>
      </c>
      <c r="C1365" s="132" t="s">
        <v>18</v>
      </c>
      <c r="D1365" s="132" t="s">
        <v>18</v>
      </c>
      <c r="E1365" s="132" t="s">
        <v>18</v>
      </c>
      <c r="F1365" s="132" t="s">
        <v>18</v>
      </c>
      <c r="G1365" s="132" t="s">
        <v>18</v>
      </c>
      <c r="H1365" s="502">
        <f>H1364</f>
        <v>6514.3</v>
      </c>
      <c r="I1365" s="502">
        <f>I1364</f>
        <v>5660.9</v>
      </c>
      <c r="J1365" s="502">
        <f>J1364</f>
        <v>1603</v>
      </c>
      <c r="K1365" s="503">
        <f>K1364</f>
        <v>345</v>
      </c>
      <c r="L1365" s="132" t="s">
        <v>18</v>
      </c>
      <c r="M1365" s="133">
        <v>16647685</v>
      </c>
      <c r="N1365" s="133">
        <v>0</v>
      </c>
      <c r="O1365" s="133">
        <v>7568907.2000000002</v>
      </c>
      <c r="P1365" s="133">
        <v>0</v>
      </c>
      <c r="Q1365" s="133">
        <v>9078777.8000000007</v>
      </c>
      <c r="R1365" s="133">
        <v>0</v>
      </c>
      <c r="S1365" s="133" t="s">
        <v>18</v>
      </c>
      <c r="T1365" s="133" t="s">
        <v>18</v>
      </c>
      <c r="U1365" s="504" t="s">
        <v>18</v>
      </c>
    </row>
    <row r="1366" spans="1:21" ht="25.5" x14ac:dyDescent="0.2">
      <c r="A1366" s="463" t="s">
        <v>719</v>
      </c>
      <c r="B1366" s="485" t="s">
        <v>776</v>
      </c>
      <c r="C1366" s="519" t="s">
        <v>40</v>
      </c>
      <c r="D1366" s="160" t="s">
        <v>420</v>
      </c>
      <c r="E1366" s="160" t="s">
        <v>420</v>
      </c>
      <c r="F1366" s="160" t="s">
        <v>668</v>
      </c>
      <c r="G1366" s="160">
        <v>5</v>
      </c>
      <c r="H1366" s="464">
        <v>3035.2</v>
      </c>
      <c r="I1366" s="160" t="s">
        <v>777</v>
      </c>
      <c r="J1366" s="160">
        <v>697</v>
      </c>
      <c r="K1366" s="465">
        <v>117</v>
      </c>
      <c r="L1366" s="486" t="s">
        <v>462</v>
      </c>
      <c r="M1366" s="111">
        <v>126204</v>
      </c>
      <c r="N1366" s="111">
        <v>0</v>
      </c>
      <c r="O1366" s="111">
        <v>57378.929999999993</v>
      </c>
      <c r="P1366" s="111">
        <v>0</v>
      </c>
      <c r="Q1366" s="111">
        <v>68825.070000000007</v>
      </c>
      <c r="R1366" s="111">
        <v>0</v>
      </c>
      <c r="S1366" s="111">
        <v>41.580126515550873</v>
      </c>
      <c r="T1366" s="111">
        <v>41.58</v>
      </c>
      <c r="U1366" s="181">
        <v>44561</v>
      </c>
    </row>
    <row r="1367" spans="1:21" ht="25.5" x14ac:dyDescent="0.2">
      <c r="A1367" s="466" t="s">
        <v>719</v>
      </c>
      <c r="B1367" s="487" t="s">
        <v>776</v>
      </c>
      <c r="C1367" s="56" t="s">
        <v>40</v>
      </c>
      <c r="D1367" s="56" t="s">
        <v>420</v>
      </c>
      <c r="E1367" s="57" t="s">
        <v>420</v>
      </c>
      <c r="F1367" s="56" t="s">
        <v>668</v>
      </c>
      <c r="G1367" s="56">
        <v>5</v>
      </c>
      <c r="H1367" s="57">
        <v>3035.2</v>
      </c>
      <c r="I1367" s="56" t="s">
        <v>777</v>
      </c>
      <c r="J1367" s="56">
        <v>697</v>
      </c>
      <c r="K1367" s="468">
        <v>117</v>
      </c>
      <c r="L1367" s="488" t="s">
        <v>48</v>
      </c>
      <c r="M1367" s="111">
        <v>1816780</v>
      </c>
      <c r="N1367" s="111">
        <v>0</v>
      </c>
      <c r="O1367" s="51">
        <v>826003.09</v>
      </c>
      <c r="P1367" s="51">
        <v>0</v>
      </c>
      <c r="Q1367" s="51">
        <v>990776.91</v>
      </c>
      <c r="R1367" s="51">
        <v>0</v>
      </c>
      <c r="S1367" s="51">
        <v>598.57011070110707</v>
      </c>
      <c r="T1367" s="51">
        <v>598.57000000000005</v>
      </c>
      <c r="U1367" s="192">
        <v>44561</v>
      </c>
    </row>
    <row r="1368" spans="1:21" ht="25.5" x14ac:dyDescent="0.2">
      <c r="A1368" s="466" t="s">
        <v>719</v>
      </c>
      <c r="B1368" s="487" t="s">
        <v>776</v>
      </c>
      <c r="C1368" s="413" t="s">
        <v>40</v>
      </c>
      <c r="D1368" s="56" t="s">
        <v>420</v>
      </c>
      <c r="E1368" s="56" t="s">
        <v>420</v>
      </c>
      <c r="F1368" s="56" t="s">
        <v>668</v>
      </c>
      <c r="G1368" s="56">
        <v>5</v>
      </c>
      <c r="H1368" s="467">
        <v>3035.2</v>
      </c>
      <c r="I1368" s="56" t="s">
        <v>777</v>
      </c>
      <c r="J1368" s="56">
        <v>697</v>
      </c>
      <c r="K1368" s="468">
        <v>117</v>
      </c>
      <c r="L1368" s="488" t="s">
        <v>87</v>
      </c>
      <c r="M1368" s="111">
        <v>166177</v>
      </c>
      <c r="N1368" s="111">
        <v>0</v>
      </c>
      <c r="O1368" s="51">
        <v>75552.740000000005</v>
      </c>
      <c r="P1368" s="51">
        <v>0</v>
      </c>
      <c r="Q1368" s="51">
        <v>90624.26</v>
      </c>
      <c r="R1368" s="51">
        <v>0</v>
      </c>
      <c r="S1368" s="51">
        <v>54.749934106483927</v>
      </c>
      <c r="T1368" s="51">
        <v>54.75</v>
      </c>
      <c r="U1368" s="192">
        <v>44561</v>
      </c>
    </row>
    <row r="1369" spans="1:21" ht="25.5" x14ac:dyDescent="0.2">
      <c r="A1369" s="466" t="s">
        <v>719</v>
      </c>
      <c r="B1369" s="487" t="s">
        <v>776</v>
      </c>
      <c r="C1369" s="56" t="s">
        <v>40</v>
      </c>
      <c r="D1369" s="56" t="s">
        <v>420</v>
      </c>
      <c r="E1369" s="57" t="s">
        <v>420</v>
      </c>
      <c r="F1369" s="56" t="s">
        <v>668</v>
      </c>
      <c r="G1369" s="56">
        <v>5</v>
      </c>
      <c r="H1369" s="57">
        <v>3035.2</v>
      </c>
      <c r="I1369" s="56" t="s">
        <v>777</v>
      </c>
      <c r="J1369" s="56">
        <v>697</v>
      </c>
      <c r="K1369" s="468">
        <v>117</v>
      </c>
      <c r="L1369" s="488" t="s">
        <v>36</v>
      </c>
      <c r="M1369" s="111">
        <v>5939856</v>
      </c>
      <c r="N1369" s="111">
        <v>0</v>
      </c>
      <c r="O1369" s="51">
        <v>2700568.81</v>
      </c>
      <c r="P1369" s="51">
        <v>0</v>
      </c>
      <c r="Q1369" s="51">
        <v>3239287.19</v>
      </c>
      <c r="R1369" s="51">
        <v>0</v>
      </c>
      <c r="S1369" s="51">
        <v>1956.9899841855563</v>
      </c>
      <c r="T1369" s="51">
        <v>1956.99</v>
      </c>
      <c r="U1369" s="192">
        <v>44561</v>
      </c>
    </row>
    <row r="1370" spans="1:21" x14ac:dyDescent="0.2">
      <c r="A1370" s="478"/>
      <c r="B1370" s="510" t="s">
        <v>31</v>
      </c>
      <c r="C1370" s="480" t="s">
        <v>18</v>
      </c>
      <c r="D1370" s="480" t="s">
        <v>18</v>
      </c>
      <c r="E1370" s="480" t="s">
        <v>18</v>
      </c>
      <c r="F1370" s="480" t="s">
        <v>18</v>
      </c>
      <c r="G1370" s="413" t="s">
        <v>18</v>
      </c>
      <c r="H1370" s="481">
        <f>H1369</f>
        <v>3035.2</v>
      </c>
      <c r="I1370" s="481" t="str">
        <f>I1369</f>
        <v>2714</v>
      </c>
      <c r="J1370" s="481">
        <f>J1369</f>
        <v>697</v>
      </c>
      <c r="K1370" s="482">
        <f>K1369</f>
        <v>117</v>
      </c>
      <c r="L1370" s="480" t="s">
        <v>18</v>
      </c>
      <c r="M1370" s="474">
        <v>8049017</v>
      </c>
      <c r="N1370" s="474">
        <v>0</v>
      </c>
      <c r="O1370" s="474">
        <v>3659503.5700000003</v>
      </c>
      <c r="P1370" s="474">
        <v>0</v>
      </c>
      <c r="Q1370" s="474">
        <v>4389513.43</v>
      </c>
      <c r="R1370" s="474">
        <v>0</v>
      </c>
      <c r="S1370" s="474" t="s">
        <v>18</v>
      </c>
      <c r="T1370" s="474" t="s">
        <v>18</v>
      </c>
      <c r="U1370" s="543" t="s">
        <v>18</v>
      </c>
    </row>
    <row r="1371" spans="1:21" ht="25.5" x14ac:dyDescent="0.2">
      <c r="A1371" s="466" t="s">
        <v>720</v>
      </c>
      <c r="B1371" s="487" t="s">
        <v>778</v>
      </c>
      <c r="C1371" s="413" t="s">
        <v>40</v>
      </c>
      <c r="D1371" s="56" t="s">
        <v>670</v>
      </c>
      <c r="E1371" s="56" t="s">
        <v>670</v>
      </c>
      <c r="F1371" s="56" t="s">
        <v>668</v>
      </c>
      <c r="G1371" s="56">
        <v>5</v>
      </c>
      <c r="H1371" s="57">
        <v>6419.9</v>
      </c>
      <c r="I1371" s="56">
        <v>5792.7</v>
      </c>
      <c r="J1371" s="56">
        <v>1456.2</v>
      </c>
      <c r="K1371" s="468">
        <v>357</v>
      </c>
      <c r="L1371" s="488" t="s">
        <v>48</v>
      </c>
      <c r="M1371" s="111">
        <v>3842760</v>
      </c>
      <c r="N1371" s="111">
        <v>0</v>
      </c>
      <c r="O1371" s="51">
        <v>1747119.42</v>
      </c>
      <c r="P1371" s="51">
        <v>0</v>
      </c>
      <c r="Q1371" s="51">
        <v>2095640.58</v>
      </c>
      <c r="R1371" s="51">
        <v>0</v>
      </c>
      <c r="S1371" s="51">
        <v>598.57007118490947</v>
      </c>
      <c r="T1371" s="51">
        <v>598.57000000000005</v>
      </c>
      <c r="U1371" s="192">
        <v>44561</v>
      </c>
    </row>
    <row r="1372" spans="1:21" ht="26.25" thickBot="1" x14ac:dyDescent="0.25">
      <c r="A1372" s="496" t="s">
        <v>720</v>
      </c>
      <c r="B1372" s="497" t="s">
        <v>778</v>
      </c>
      <c r="C1372" s="480" t="s">
        <v>40</v>
      </c>
      <c r="D1372" s="182" t="s">
        <v>670</v>
      </c>
      <c r="E1372" s="182" t="s">
        <v>670</v>
      </c>
      <c r="F1372" s="182" t="s">
        <v>668</v>
      </c>
      <c r="G1372" s="182">
        <v>5</v>
      </c>
      <c r="H1372" s="183">
        <v>6419.9</v>
      </c>
      <c r="I1372" s="182">
        <v>5792.7</v>
      </c>
      <c r="J1372" s="182">
        <v>1456.2</v>
      </c>
      <c r="K1372" s="498">
        <v>357</v>
      </c>
      <c r="L1372" s="499" t="s">
        <v>36</v>
      </c>
      <c r="M1372" s="113">
        <v>12563680</v>
      </c>
      <c r="N1372" s="113">
        <v>0</v>
      </c>
      <c r="O1372" s="151">
        <v>5712105.2000000002</v>
      </c>
      <c r="P1372" s="151">
        <v>0</v>
      </c>
      <c r="Q1372" s="151">
        <v>6851574.7999999998</v>
      </c>
      <c r="R1372" s="151">
        <v>0</v>
      </c>
      <c r="S1372" s="151">
        <v>1956.9899842676678</v>
      </c>
      <c r="T1372" s="151">
        <v>1956.99</v>
      </c>
      <c r="U1372" s="184">
        <v>44561</v>
      </c>
    </row>
    <row r="1373" spans="1:21" ht="13.5" thickBot="1" x14ac:dyDescent="0.25">
      <c r="A1373" s="520"/>
      <c r="B1373" s="521" t="s">
        <v>31</v>
      </c>
      <c r="C1373" s="132" t="s">
        <v>18</v>
      </c>
      <c r="D1373" s="132" t="s">
        <v>18</v>
      </c>
      <c r="E1373" s="132" t="s">
        <v>18</v>
      </c>
      <c r="F1373" s="132" t="s">
        <v>18</v>
      </c>
      <c r="G1373" s="132" t="s">
        <v>18</v>
      </c>
      <c r="H1373" s="502">
        <f>H1372</f>
        <v>6419.9</v>
      </c>
      <c r="I1373" s="502">
        <f>I1372</f>
        <v>5792.7</v>
      </c>
      <c r="J1373" s="502">
        <f>J1372</f>
        <v>1456.2</v>
      </c>
      <c r="K1373" s="503">
        <f>K1372</f>
        <v>357</v>
      </c>
      <c r="L1373" s="132" t="s">
        <v>18</v>
      </c>
      <c r="M1373" s="133">
        <v>16406440</v>
      </c>
      <c r="N1373" s="133">
        <v>0</v>
      </c>
      <c r="O1373" s="133">
        <v>7459224.6200000001</v>
      </c>
      <c r="P1373" s="133">
        <v>0</v>
      </c>
      <c r="Q1373" s="133">
        <v>8947215.379999999</v>
      </c>
      <c r="R1373" s="133">
        <v>0</v>
      </c>
      <c r="S1373" s="133" t="s">
        <v>18</v>
      </c>
      <c r="T1373" s="133" t="s">
        <v>18</v>
      </c>
      <c r="U1373" s="504" t="s">
        <v>18</v>
      </c>
    </row>
    <row r="1374" spans="1:21" x14ac:dyDescent="0.2">
      <c r="A1374" s="463" t="s">
        <v>721</v>
      </c>
      <c r="B1374" s="485" t="s">
        <v>673</v>
      </c>
      <c r="C1374" s="160" t="s">
        <v>40</v>
      </c>
      <c r="D1374" s="160">
        <v>1950</v>
      </c>
      <c r="E1374" s="160" t="s">
        <v>674</v>
      </c>
      <c r="F1374" s="187" t="s">
        <v>675</v>
      </c>
      <c r="G1374" s="160">
        <v>2</v>
      </c>
      <c r="H1374" s="161">
        <v>1152.7</v>
      </c>
      <c r="I1374" s="160">
        <v>1063.0999999999999</v>
      </c>
      <c r="J1374" s="160">
        <v>665.76</v>
      </c>
      <c r="K1374" s="465">
        <v>32</v>
      </c>
      <c r="L1374" s="486" t="s">
        <v>83</v>
      </c>
      <c r="M1374" s="111">
        <v>8139457</v>
      </c>
      <c r="N1374" s="111">
        <v>0</v>
      </c>
      <c r="O1374" s="111">
        <v>3700622.3200000003</v>
      </c>
      <c r="P1374" s="111">
        <v>0</v>
      </c>
      <c r="Q1374" s="111">
        <v>4438834.68</v>
      </c>
      <c r="R1374" s="111">
        <v>0</v>
      </c>
      <c r="S1374" s="111">
        <v>7061.2102021341198</v>
      </c>
      <c r="T1374" s="111">
        <v>7061.21</v>
      </c>
      <c r="U1374" s="181">
        <v>44561</v>
      </c>
    </row>
    <row r="1375" spans="1:21" x14ac:dyDescent="0.2">
      <c r="A1375" s="478"/>
      <c r="B1375" s="510" t="s">
        <v>31</v>
      </c>
      <c r="C1375" s="480" t="s">
        <v>18</v>
      </c>
      <c r="D1375" s="480" t="s">
        <v>18</v>
      </c>
      <c r="E1375" s="480" t="s">
        <v>18</v>
      </c>
      <c r="F1375" s="480" t="s">
        <v>18</v>
      </c>
      <c r="G1375" s="413" t="s">
        <v>18</v>
      </c>
      <c r="H1375" s="481">
        <f>H1374</f>
        <v>1152.7</v>
      </c>
      <c r="I1375" s="481">
        <f>I1374</f>
        <v>1063.0999999999999</v>
      </c>
      <c r="J1375" s="481">
        <f>J1374</f>
        <v>665.76</v>
      </c>
      <c r="K1375" s="482">
        <f>K1374</f>
        <v>32</v>
      </c>
      <c r="L1375" s="480" t="s">
        <v>18</v>
      </c>
      <c r="M1375" s="474">
        <v>8139457</v>
      </c>
      <c r="N1375" s="474">
        <v>0</v>
      </c>
      <c r="O1375" s="474">
        <v>3700622.3200000003</v>
      </c>
      <c r="P1375" s="474">
        <v>0</v>
      </c>
      <c r="Q1375" s="474">
        <v>4438834.68</v>
      </c>
      <c r="R1375" s="474">
        <v>0</v>
      </c>
      <c r="S1375" s="474" t="s">
        <v>18</v>
      </c>
      <c r="T1375" s="474" t="s">
        <v>18</v>
      </c>
      <c r="U1375" s="543" t="s">
        <v>18</v>
      </c>
    </row>
    <row r="1376" spans="1:21" ht="26.25" thickBot="1" x14ac:dyDescent="0.25">
      <c r="A1376" s="496" t="s">
        <v>722</v>
      </c>
      <c r="B1376" s="497" t="s">
        <v>902</v>
      </c>
      <c r="C1376" s="480" t="s">
        <v>40</v>
      </c>
      <c r="D1376" s="182" t="s">
        <v>676</v>
      </c>
      <c r="E1376" s="182" t="s">
        <v>676</v>
      </c>
      <c r="F1376" s="182" t="s">
        <v>677</v>
      </c>
      <c r="G1376" s="182">
        <v>4</v>
      </c>
      <c r="H1376" s="183">
        <v>2832.8</v>
      </c>
      <c r="I1376" s="182">
        <v>2670.5</v>
      </c>
      <c r="J1376" s="182"/>
      <c r="K1376" s="498">
        <v>129</v>
      </c>
      <c r="L1376" s="499" t="s">
        <v>83</v>
      </c>
      <c r="M1376" s="113">
        <v>12777713</v>
      </c>
      <c r="N1376" s="113">
        <v>0</v>
      </c>
      <c r="O1376" s="151">
        <v>5809415.7800000003</v>
      </c>
      <c r="P1376" s="151">
        <v>0</v>
      </c>
      <c r="Q1376" s="151">
        <v>6968297.2199999997</v>
      </c>
      <c r="R1376" s="151">
        <v>0</v>
      </c>
      <c r="S1376" s="151">
        <v>4510.630118610562</v>
      </c>
      <c r="T1376" s="151">
        <v>4510.63</v>
      </c>
      <c r="U1376" s="184">
        <v>44561</v>
      </c>
    </row>
    <row r="1377" spans="1:21" ht="13.5" thickBot="1" x14ac:dyDescent="0.25">
      <c r="A1377" s="520"/>
      <c r="B1377" s="521" t="s">
        <v>31</v>
      </c>
      <c r="C1377" s="132" t="s">
        <v>18</v>
      </c>
      <c r="D1377" s="132" t="s">
        <v>18</v>
      </c>
      <c r="E1377" s="132" t="s">
        <v>18</v>
      </c>
      <c r="F1377" s="132" t="s">
        <v>18</v>
      </c>
      <c r="G1377" s="132" t="s">
        <v>18</v>
      </c>
      <c r="H1377" s="502">
        <f>H1376</f>
        <v>2832.8</v>
      </c>
      <c r="I1377" s="502">
        <f>I1376</f>
        <v>2670.5</v>
      </c>
      <c r="J1377" s="502">
        <f>J1376</f>
        <v>0</v>
      </c>
      <c r="K1377" s="503">
        <f>K1376</f>
        <v>129</v>
      </c>
      <c r="L1377" s="132" t="s">
        <v>18</v>
      </c>
      <c r="M1377" s="133">
        <v>12777713</v>
      </c>
      <c r="N1377" s="133">
        <v>0</v>
      </c>
      <c r="O1377" s="133">
        <v>5809415.7800000003</v>
      </c>
      <c r="P1377" s="133">
        <v>0</v>
      </c>
      <c r="Q1377" s="133">
        <v>6968297.2199999997</v>
      </c>
      <c r="R1377" s="133">
        <v>0</v>
      </c>
      <c r="S1377" s="133" t="s">
        <v>18</v>
      </c>
      <c r="T1377" s="133" t="s">
        <v>18</v>
      </c>
      <c r="U1377" s="504" t="s">
        <v>18</v>
      </c>
    </row>
    <row r="1378" spans="1:21" x14ac:dyDescent="0.2">
      <c r="A1378" s="463" t="s">
        <v>724</v>
      </c>
      <c r="B1378" s="485" t="s">
        <v>958</v>
      </c>
      <c r="C1378" s="519" t="s">
        <v>40</v>
      </c>
      <c r="D1378" s="160" t="s">
        <v>670</v>
      </c>
      <c r="E1378" s="160" t="s">
        <v>670</v>
      </c>
      <c r="F1378" s="160" t="s">
        <v>668</v>
      </c>
      <c r="G1378" s="160">
        <v>5</v>
      </c>
      <c r="H1378" s="161">
        <v>6417.2</v>
      </c>
      <c r="I1378" s="160">
        <v>5743.4</v>
      </c>
      <c r="J1378" s="160"/>
      <c r="K1378" s="465">
        <v>354</v>
      </c>
      <c r="L1378" s="486" t="s">
        <v>36</v>
      </c>
      <c r="M1378" s="111">
        <v>12558396</v>
      </c>
      <c r="N1378" s="111">
        <v>0</v>
      </c>
      <c r="O1378" s="111">
        <v>5709702.8200000003</v>
      </c>
      <c r="P1378" s="111">
        <v>0</v>
      </c>
      <c r="Q1378" s="111">
        <v>6848693.1799999997</v>
      </c>
      <c r="R1378" s="111">
        <v>0</v>
      </c>
      <c r="S1378" s="111">
        <v>1956.9899644704856</v>
      </c>
      <c r="T1378" s="111">
        <v>1956.99</v>
      </c>
      <c r="U1378" s="181">
        <v>44561</v>
      </c>
    </row>
    <row r="1379" spans="1:21" x14ac:dyDescent="0.2">
      <c r="A1379" s="466" t="s">
        <v>724</v>
      </c>
      <c r="B1379" s="487" t="s">
        <v>958</v>
      </c>
      <c r="C1379" s="413" t="s">
        <v>40</v>
      </c>
      <c r="D1379" s="56" t="s">
        <v>670</v>
      </c>
      <c r="E1379" s="56" t="s">
        <v>670</v>
      </c>
      <c r="F1379" s="56" t="s">
        <v>668</v>
      </c>
      <c r="G1379" s="56">
        <v>5</v>
      </c>
      <c r="H1379" s="57">
        <v>6417.2</v>
      </c>
      <c r="I1379" s="56">
        <v>5743.4</v>
      </c>
      <c r="J1379" s="56"/>
      <c r="K1379" s="468">
        <v>354</v>
      </c>
      <c r="L1379" s="488" t="s">
        <v>48</v>
      </c>
      <c r="M1379" s="111">
        <v>3841143</v>
      </c>
      <c r="N1379" s="111">
        <v>0</v>
      </c>
      <c r="O1379" s="51">
        <v>1746384.25</v>
      </c>
      <c r="P1379" s="51">
        <v>0</v>
      </c>
      <c r="Q1379" s="51">
        <v>2094758.75</v>
      </c>
      <c r="R1379" s="51">
        <v>0</v>
      </c>
      <c r="S1379" s="51">
        <v>598.56993704419369</v>
      </c>
      <c r="T1379" s="51">
        <v>598.57000000000005</v>
      </c>
      <c r="U1379" s="192">
        <v>44561</v>
      </c>
    </row>
    <row r="1380" spans="1:21" x14ac:dyDescent="0.2">
      <c r="A1380" s="478"/>
      <c r="B1380" s="510" t="s">
        <v>31</v>
      </c>
      <c r="C1380" s="480" t="s">
        <v>18</v>
      </c>
      <c r="D1380" s="480" t="s">
        <v>18</v>
      </c>
      <c r="E1380" s="480" t="s">
        <v>18</v>
      </c>
      <c r="F1380" s="480" t="s">
        <v>18</v>
      </c>
      <c r="G1380" s="413" t="s">
        <v>18</v>
      </c>
      <c r="H1380" s="481">
        <f>H1379</f>
        <v>6417.2</v>
      </c>
      <c r="I1380" s="481">
        <f>I1379</f>
        <v>5743.4</v>
      </c>
      <c r="J1380" s="481">
        <f>J1379</f>
        <v>0</v>
      </c>
      <c r="K1380" s="482">
        <f>K1379</f>
        <v>354</v>
      </c>
      <c r="L1380" s="480" t="s">
        <v>18</v>
      </c>
      <c r="M1380" s="474">
        <v>16399539</v>
      </c>
      <c r="N1380" s="474">
        <v>0</v>
      </c>
      <c r="O1380" s="474">
        <v>7456087.0700000003</v>
      </c>
      <c r="P1380" s="474">
        <v>0</v>
      </c>
      <c r="Q1380" s="474">
        <v>8943451.9299999997</v>
      </c>
      <c r="R1380" s="474">
        <v>0</v>
      </c>
      <c r="S1380" s="474" t="s">
        <v>18</v>
      </c>
      <c r="T1380" s="474" t="s">
        <v>18</v>
      </c>
      <c r="U1380" s="543" t="s">
        <v>18</v>
      </c>
    </row>
    <row r="1381" spans="1:21" x14ac:dyDescent="0.2">
      <c r="A1381" s="466" t="s">
        <v>723</v>
      </c>
      <c r="B1381" s="487" t="s">
        <v>959</v>
      </c>
      <c r="C1381" s="413" t="s">
        <v>40</v>
      </c>
      <c r="D1381" s="56" t="s">
        <v>708</v>
      </c>
      <c r="E1381" s="56" t="s">
        <v>708</v>
      </c>
      <c r="F1381" s="56" t="s">
        <v>668</v>
      </c>
      <c r="G1381" s="56">
        <v>5</v>
      </c>
      <c r="H1381" s="57">
        <v>3047.8</v>
      </c>
      <c r="I1381" s="56">
        <v>2705.9</v>
      </c>
      <c r="J1381" s="56">
        <v>692.6</v>
      </c>
      <c r="K1381" s="468">
        <v>180</v>
      </c>
      <c r="L1381" s="488" t="s">
        <v>87</v>
      </c>
      <c r="M1381" s="111">
        <v>166867</v>
      </c>
      <c r="N1381" s="111">
        <v>0</v>
      </c>
      <c r="O1381" s="51">
        <v>75866.45</v>
      </c>
      <c r="P1381" s="51">
        <v>0</v>
      </c>
      <c r="Q1381" s="51">
        <v>91000.55</v>
      </c>
      <c r="R1381" s="51">
        <v>0</v>
      </c>
      <c r="S1381" s="51">
        <v>54.749983594724057</v>
      </c>
      <c r="T1381" s="51">
        <v>54.75</v>
      </c>
      <c r="U1381" s="192">
        <v>44561</v>
      </c>
    </row>
    <row r="1382" spans="1:21" x14ac:dyDescent="0.2">
      <c r="A1382" s="466" t="s">
        <v>723</v>
      </c>
      <c r="B1382" s="487" t="s">
        <v>959</v>
      </c>
      <c r="C1382" s="413" t="s">
        <v>40</v>
      </c>
      <c r="D1382" s="56" t="s">
        <v>708</v>
      </c>
      <c r="E1382" s="56" t="s">
        <v>708</v>
      </c>
      <c r="F1382" s="56" t="s">
        <v>668</v>
      </c>
      <c r="G1382" s="56">
        <v>5</v>
      </c>
      <c r="H1382" s="57">
        <v>3047.8</v>
      </c>
      <c r="I1382" s="56">
        <v>2705.9</v>
      </c>
      <c r="J1382" s="56">
        <v>692.6</v>
      </c>
      <c r="K1382" s="468">
        <v>180</v>
      </c>
      <c r="L1382" s="488" t="s">
        <v>462</v>
      </c>
      <c r="M1382" s="111">
        <v>126728</v>
      </c>
      <c r="N1382" s="111">
        <v>0</v>
      </c>
      <c r="O1382" s="51">
        <v>57617.17</v>
      </c>
      <c r="P1382" s="51">
        <v>0</v>
      </c>
      <c r="Q1382" s="51">
        <v>69110.83</v>
      </c>
      <c r="R1382" s="51">
        <v>0</v>
      </c>
      <c r="S1382" s="51">
        <v>41.580156178226915</v>
      </c>
      <c r="T1382" s="51">
        <v>41.58</v>
      </c>
      <c r="U1382" s="192">
        <v>44561</v>
      </c>
    </row>
    <row r="1383" spans="1:21" ht="13.5" thickBot="1" x14ac:dyDescent="0.25">
      <c r="A1383" s="496" t="s">
        <v>723</v>
      </c>
      <c r="B1383" s="497" t="s">
        <v>959</v>
      </c>
      <c r="C1383" s="480" t="s">
        <v>40</v>
      </c>
      <c r="D1383" s="182" t="s">
        <v>708</v>
      </c>
      <c r="E1383" s="182" t="s">
        <v>708</v>
      </c>
      <c r="F1383" s="182" t="s">
        <v>668</v>
      </c>
      <c r="G1383" s="182">
        <v>5</v>
      </c>
      <c r="H1383" s="183">
        <v>3047.8</v>
      </c>
      <c r="I1383" s="182">
        <v>2705.9</v>
      </c>
      <c r="J1383" s="182">
        <v>692.6</v>
      </c>
      <c r="K1383" s="498">
        <v>180</v>
      </c>
      <c r="L1383" s="499" t="s">
        <v>48</v>
      </c>
      <c r="M1383" s="113">
        <v>1824322</v>
      </c>
      <c r="N1383" s="113">
        <v>0</v>
      </c>
      <c r="O1383" s="151">
        <v>829432.08</v>
      </c>
      <c r="P1383" s="151">
        <v>0</v>
      </c>
      <c r="Q1383" s="151">
        <v>994889.92</v>
      </c>
      <c r="R1383" s="151">
        <v>0</v>
      </c>
      <c r="S1383" s="151">
        <v>598.57011614935357</v>
      </c>
      <c r="T1383" s="151">
        <v>598.57000000000005</v>
      </c>
      <c r="U1383" s="184">
        <v>44561</v>
      </c>
    </row>
    <row r="1384" spans="1:21" ht="13.5" thickBot="1" x14ac:dyDescent="0.25">
      <c r="A1384" s="520"/>
      <c r="B1384" s="521" t="s">
        <v>31</v>
      </c>
      <c r="C1384" s="132" t="s">
        <v>18</v>
      </c>
      <c r="D1384" s="132" t="s">
        <v>18</v>
      </c>
      <c r="E1384" s="132" t="s">
        <v>18</v>
      </c>
      <c r="F1384" s="132" t="s">
        <v>18</v>
      </c>
      <c r="G1384" s="132" t="s">
        <v>18</v>
      </c>
      <c r="H1384" s="502">
        <f>H1383</f>
        <v>3047.8</v>
      </c>
      <c r="I1384" s="502">
        <f>I1383</f>
        <v>2705.9</v>
      </c>
      <c r="J1384" s="502">
        <f>J1383</f>
        <v>692.6</v>
      </c>
      <c r="K1384" s="503">
        <f>K1383</f>
        <v>180</v>
      </c>
      <c r="L1384" s="132" t="s">
        <v>18</v>
      </c>
      <c r="M1384" s="133">
        <v>2117917</v>
      </c>
      <c r="N1384" s="133">
        <v>0</v>
      </c>
      <c r="O1384" s="133">
        <v>962915.7</v>
      </c>
      <c r="P1384" s="133">
        <v>0</v>
      </c>
      <c r="Q1384" s="133">
        <v>1155001.3</v>
      </c>
      <c r="R1384" s="133">
        <v>0</v>
      </c>
      <c r="S1384" s="133" t="s">
        <v>18</v>
      </c>
      <c r="T1384" s="133" t="s">
        <v>18</v>
      </c>
      <c r="U1384" s="504" t="s">
        <v>18</v>
      </c>
    </row>
    <row r="1385" spans="1:21" ht="25.5" x14ac:dyDescent="0.2">
      <c r="A1385" s="463" t="s">
        <v>725</v>
      </c>
      <c r="B1385" s="485" t="s">
        <v>960</v>
      </c>
      <c r="C1385" s="519" t="s">
        <v>40</v>
      </c>
      <c r="D1385" s="160" t="s">
        <v>779</v>
      </c>
      <c r="E1385" s="160" t="s">
        <v>779</v>
      </c>
      <c r="F1385" s="160" t="s">
        <v>668</v>
      </c>
      <c r="G1385" s="160">
        <v>5</v>
      </c>
      <c r="H1385" s="161">
        <v>7970.1</v>
      </c>
      <c r="I1385" s="160">
        <v>7109.6</v>
      </c>
      <c r="J1385" s="160">
        <v>2314</v>
      </c>
      <c r="K1385" s="465">
        <v>441</v>
      </c>
      <c r="L1385" s="486" t="s">
        <v>48</v>
      </c>
      <c r="M1385" s="111">
        <v>4770663</v>
      </c>
      <c r="N1385" s="111">
        <v>0</v>
      </c>
      <c r="O1385" s="111">
        <v>2168992.6</v>
      </c>
      <c r="P1385" s="111">
        <v>0</v>
      </c>
      <c r="Q1385" s="111">
        <v>2601670.4</v>
      </c>
      <c r="R1385" s="111">
        <v>0</v>
      </c>
      <c r="S1385" s="111">
        <v>598.5700304889524</v>
      </c>
      <c r="T1385" s="111">
        <v>598.57000000000005</v>
      </c>
      <c r="U1385" s="181">
        <v>44561</v>
      </c>
    </row>
    <row r="1386" spans="1:21" x14ac:dyDescent="0.2">
      <c r="A1386" s="478"/>
      <c r="B1386" s="510" t="s">
        <v>31</v>
      </c>
      <c r="C1386" s="480" t="s">
        <v>18</v>
      </c>
      <c r="D1386" s="480" t="s">
        <v>18</v>
      </c>
      <c r="E1386" s="480" t="s">
        <v>18</v>
      </c>
      <c r="F1386" s="480" t="s">
        <v>18</v>
      </c>
      <c r="G1386" s="413" t="s">
        <v>18</v>
      </c>
      <c r="H1386" s="481">
        <f>H1385</f>
        <v>7970.1</v>
      </c>
      <c r="I1386" s="481">
        <f>I1385</f>
        <v>7109.6</v>
      </c>
      <c r="J1386" s="481">
        <f>J1385</f>
        <v>2314</v>
      </c>
      <c r="K1386" s="482">
        <f>K1385</f>
        <v>441</v>
      </c>
      <c r="L1386" s="480" t="s">
        <v>18</v>
      </c>
      <c r="M1386" s="474">
        <v>4770663</v>
      </c>
      <c r="N1386" s="474">
        <v>0</v>
      </c>
      <c r="O1386" s="474">
        <v>2168992.6</v>
      </c>
      <c r="P1386" s="474">
        <v>0</v>
      </c>
      <c r="Q1386" s="474">
        <v>2601670.4</v>
      </c>
      <c r="R1386" s="474">
        <v>0</v>
      </c>
      <c r="S1386" s="474" t="s">
        <v>18</v>
      </c>
      <c r="T1386" s="474" t="s">
        <v>18</v>
      </c>
      <c r="U1386" s="543" t="s">
        <v>18</v>
      </c>
    </row>
    <row r="1387" spans="1:21" ht="13.5" thickBot="1" x14ac:dyDescent="0.25">
      <c r="A1387" s="496" t="s">
        <v>726</v>
      </c>
      <c r="B1387" s="497" t="s">
        <v>910</v>
      </c>
      <c r="C1387" s="182" t="s">
        <v>40</v>
      </c>
      <c r="D1387" s="182" t="s">
        <v>684</v>
      </c>
      <c r="E1387" s="182" t="s">
        <v>684</v>
      </c>
      <c r="F1387" s="188" t="s">
        <v>675</v>
      </c>
      <c r="G1387" s="182">
        <v>2</v>
      </c>
      <c r="H1387" s="183">
        <v>609.5</v>
      </c>
      <c r="I1387" s="182">
        <v>537.20000000000005</v>
      </c>
      <c r="J1387" s="182"/>
      <c r="K1387" s="498">
        <v>24</v>
      </c>
      <c r="L1387" s="499" t="s">
        <v>83</v>
      </c>
      <c r="M1387" s="113">
        <v>4303807</v>
      </c>
      <c r="N1387" s="113">
        <v>0</v>
      </c>
      <c r="O1387" s="151">
        <v>1956735.4700000002</v>
      </c>
      <c r="P1387" s="151">
        <v>0</v>
      </c>
      <c r="Q1387" s="151">
        <v>2347071.5299999998</v>
      </c>
      <c r="R1387" s="151">
        <v>0</v>
      </c>
      <c r="S1387" s="151">
        <v>7061.2091878589008</v>
      </c>
      <c r="T1387" s="151">
        <v>7061.21</v>
      </c>
      <c r="U1387" s="184">
        <v>44561</v>
      </c>
    </row>
    <row r="1388" spans="1:21" ht="13.5" thickBot="1" x14ac:dyDescent="0.25">
      <c r="A1388" s="520"/>
      <c r="B1388" s="521" t="s">
        <v>31</v>
      </c>
      <c r="C1388" s="132" t="s">
        <v>18</v>
      </c>
      <c r="D1388" s="132" t="s">
        <v>18</v>
      </c>
      <c r="E1388" s="132" t="s">
        <v>18</v>
      </c>
      <c r="F1388" s="132" t="s">
        <v>18</v>
      </c>
      <c r="G1388" s="132" t="s">
        <v>18</v>
      </c>
      <c r="H1388" s="522">
        <f>H1387</f>
        <v>609.5</v>
      </c>
      <c r="I1388" s="522">
        <f>I1387</f>
        <v>537.20000000000005</v>
      </c>
      <c r="J1388" s="522">
        <f>J1387</f>
        <v>0</v>
      </c>
      <c r="K1388" s="522">
        <f>K1387</f>
        <v>24</v>
      </c>
      <c r="L1388" s="132" t="s">
        <v>18</v>
      </c>
      <c r="M1388" s="133">
        <v>4303807</v>
      </c>
      <c r="N1388" s="133">
        <v>0</v>
      </c>
      <c r="O1388" s="133">
        <v>1956735.4700000002</v>
      </c>
      <c r="P1388" s="133">
        <v>0</v>
      </c>
      <c r="Q1388" s="133">
        <v>2347071.5299999998</v>
      </c>
      <c r="R1388" s="133">
        <v>0</v>
      </c>
      <c r="S1388" s="133" t="s">
        <v>18</v>
      </c>
      <c r="T1388" s="133" t="s">
        <v>18</v>
      </c>
      <c r="U1388" s="504" t="s">
        <v>18</v>
      </c>
    </row>
    <row r="1389" spans="1:21" x14ac:dyDescent="0.2">
      <c r="A1389" s="463" t="s">
        <v>727</v>
      </c>
      <c r="B1389" s="485" t="s">
        <v>911</v>
      </c>
      <c r="C1389" s="160" t="s">
        <v>40</v>
      </c>
      <c r="D1389" s="160" t="s">
        <v>684</v>
      </c>
      <c r="E1389" s="160" t="s">
        <v>684</v>
      </c>
      <c r="F1389" s="187" t="s">
        <v>675</v>
      </c>
      <c r="G1389" s="160">
        <v>2</v>
      </c>
      <c r="H1389" s="161">
        <v>689.1</v>
      </c>
      <c r="I1389" s="160">
        <v>617.29999999999995</v>
      </c>
      <c r="J1389" s="160">
        <v>496</v>
      </c>
      <c r="K1389" s="465">
        <v>24</v>
      </c>
      <c r="L1389" s="486" t="s">
        <v>83</v>
      </c>
      <c r="M1389" s="111">
        <v>4865880</v>
      </c>
      <c r="N1389" s="111">
        <v>0</v>
      </c>
      <c r="O1389" s="111">
        <v>2212283.2200000002</v>
      </c>
      <c r="P1389" s="111">
        <v>0</v>
      </c>
      <c r="Q1389" s="111">
        <v>2653596.7799999998</v>
      </c>
      <c r="R1389" s="111">
        <v>0</v>
      </c>
      <c r="S1389" s="111">
        <v>7061.2102742707875</v>
      </c>
      <c r="T1389" s="111">
        <v>7061.21</v>
      </c>
      <c r="U1389" s="181">
        <v>44561</v>
      </c>
    </row>
    <row r="1390" spans="1:21" x14ac:dyDescent="0.2">
      <c r="A1390" s="478"/>
      <c r="B1390" s="510" t="s">
        <v>31</v>
      </c>
      <c r="C1390" s="480" t="s">
        <v>18</v>
      </c>
      <c r="D1390" s="480" t="s">
        <v>18</v>
      </c>
      <c r="E1390" s="480" t="s">
        <v>18</v>
      </c>
      <c r="F1390" s="480" t="s">
        <v>18</v>
      </c>
      <c r="G1390" s="413" t="s">
        <v>18</v>
      </c>
      <c r="H1390" s="481">
        <f>H1389</f>
        <v>689.1</v>
      </c>
      <c r="I1390" s="481">
        <f>I1389</f>
        <v>617.29999999999995</v>
      </c>
      <c r="J1390" s="481">
        <f>J1389</f>
        <v>496</v>
      </c>
      <c r="K1390" s="482">
        <f>K1389</f>
        <v>24</v>
      </c>
      <c r="L1390" s="480" t="s">
        <v>18</v>
      </c>
      <c r="M1390" s="474">
        <v>4865880</v>
      </c>
      <c r="N1390" s="474">
        <v>0</v>
      </c>
      <c r="O1390" s="474">
        <v>2212283.2200000002</v>
      </c>
      <c r="P1390" s="474">
        <v>0</v>
      </c>
      <c r="Q1390" s="474">
        <v>2653596.7799999998</v>
      </c>
      <c r="R1390" s="474">
        <v>0</v>
      </c>
      <c r="S1390" s="474" t="s">
        <v>18</v>
      </c>
      <c r="T1390" s="474" t="s">
        <v>18</v>
      </c>
      <c r="U1390" s="543" t="s">
        <v>18</v>
      </c>
    </row>
    <row r="1391" spans="1:21" x14ac:dyDescent="0.2">
      <c r="A1391" s="466" t="s">
        <v>728</v>
      </c>
      <c r="B1391" s="487" t="s">
        <v>961</v>
      </c>
      <c r="C1391" s="56" t="s">
        <v>40</v>
      </c>
      <c r="D1391" s="56" t="s">
        <v>686</v>
      </c>
      <c r="E1391" s="56" t="s">
        <v>686</v>
      </c>
      <c r="F1391" s="195" t="s">
        <v>687</v>
      </c>
      <c r="G1391" s="56">
        <v>5</v>
      </c>
      <c r="H1391" s="57">
        <v>3015.4</v>
      </c>
      <c r="I1391" s="56">
        <v>2708.7</v>
      </c>
      <c r="J1391" s="56">
        <v>694.5</v>
      </c>
      <c r="K1391" s="468">
        <v>180</v>
      </c>
      <c r="L1391" s="488" t="s">
        <v>87</v>
      </c>
      <c r="M1391" s="111">
        <v>303892</v>
      </c>
      <c r="N1391" s="111">
        <v>0</v>
      </c>
      <c r="O1391" s="51">
        <v>138165.18</v>
      </c>
      <c r="P1391" s="51">
        <v>0</v>
      </c>
      <c r="Q1391" s="51">
        <v>165726.82</v>
      </c>
      <c r="R1391" s="51">
        <v>0</v>
      </c>
      <c r="S1391" s="51">
        <v>100.77999602042847</v>
      </c>
      <c r="T1391" s="51">
        <v>100.78</v>
      </c>
      <c r="U1391" s="192">
        <v>44561</v>
      </c>
    </row>
    <row r="1392" spans="1:21" x14ac:dyDescent="0.2">
      <c r="A1392" s="466" t="s">
        <v>728</v>
      </c>
      <c r="B1392" s="487" t="s">
        <v>961</v>
      </c>
      <c r="C1392" s="56" t="s">
        <v>40</v>
      </c>
      <c r="D1392" s="56" t="s">
        <v>686</v>
      </c>
      <c r="E1392" s="56" t="s">
        <v>686</v>
      </c>
      <c r="F1392" s="195" t="s">
        <v>687</v>
      </c>
      <c r="G1392" s="56">
        <v>5</v>
      </c>
      <c r="H1392" s="467">
        <v>3015.4</v>
      </c>
      <c r="I1392" s="56">
        <v>2708.7</v>
      </c>
      <c r="J1392" s="56">
        <v>694.5</v>
      </c>
      <c r="K1392" s="468">
        <v>180</v>
      </c>
      <c r="L1392" s="488" t="s">
        <v>462</v>
      </c>
      <c r="M1392" s="111">
        <v>230799</v>
      </c>
      <c r="N1392" s="111">
        <v>0</v>
      </c>
      <c r="O1392" s="51">
        <v>104933.28</v>
      </c>
      <c r="P1392" s="51">
        <v>0</v>
      </c>
      <c r="Q1392" s="51">
        <v>125865.72</v>
      </c>
      <c r="R1392" s="51">
        <v>0</v>
      </c>
      <c r="S1392" s="51">
        <v>76.540094183192934</v>
      </c>
      <c r="T1392" s="51">
        <v>76.540000000000006</v>
      </c>
      <c r="U1392" s="192">
        <v>44561</v>
      </c>
    </row>
    <row r="1393" spans="1:21" x14ac:dyDescent="0.2">
      <c r="A1393" s="466" t="s">
        <v>728</v>
      </c>
      <c r="B1393" s="487" t="s">
        <v>961</v>
      </c>
      <c r="C1393" s="56" t="s">
        <v>40</v>
      </c>
      <c r="D1393" s="56" t="s">
        <v>686</v>
      </c>
      <c r="E1393" s="56" t="s">
        <v>686</v>
      </c>
      <c r="F1393" s="195" t="s">
        <v>687</v>
      </c>
      <c r="G1393" s="56">
        <v>5</v>
      </c>
      <c r="H1393" s="57">
        <v>3015.4</v>
      </c>
      <c r="I1393" s="56">
        <v>2708.7</v>
      </c>
      <c r="J1393" s="56">
        <v>694.5</v>
      </c>
      <c r="K1393" s="468">
        <v>180</v>
      </c>
      <c r="L1393" s="488" t="s">
        <v>48</v>
      </c>
      <c r="M1393" s="111">
        <v>3283831</v>
      </c>
      <c r="N1393" s="111">
        <v>0</v>
      </c>
      <c r="O1393" s="51">
        <v>1493001.11</v>
      </c>
      <c r="P1393" s="51">
        <v>0</v>
      </c>
      <c r="Q1393" s="51">
        <v>1790829.89</v>
      </c>
      <c r="R1393" s="51">
        <v>0</v>
      </c>
      <c r="S1393" s="51">
        <v>1089.0200305100484</v>
      </c>
      <c r="T1393" s="51">
        <v>1089.02</v>
      </c>
      <c r="U1393" s="192">
        <v>44561</v>
      </c>
    </row>
    <row r="1394" spans="1:21" ht="13.5" thickBot="1" x14ac:dyDescent="0.25">
      <c r="A1394" s="496" t="s">
        <v>728</v>
      </c>
      <c r="B1394" s="487" t="s">
        <v>961</v>
      </c>
      <c r="C1394" s="182" t="s">
        <v>40</v>
      </c>
      <c r="D1394" s="182" t="s">
        <v>686</v>
      </c>
      <c r="E1394" s="182" t="s">
        <v>686</v>
      </c>
      <c r="F1394" s="188" t="s">
        <v>687</v>
      </c>
      <c r="G1394" s="182">
        <v>5</v>
      </c>
      <c r="H1394" s="183">
        <v>3015.4</v>
      </c>
      <c r="I1394" s="182">
        <v>2708.7</v>
      </c>
      <c r="J1394" s="182">
        <v>694.5</v>
      </c>
      <c r="K1394" s="498">
        <v>180</v>
      </c>
      <c r="L1394" s="499" t="s">
        <v>36</v>
      </c>
      <c r="M1394" s="113">
        <v>11879229</v>
      </c>
      <c r="N1394" s="113">
        <v>0</v>
      </c>
      <c r="O1394" s="151">
        <v>5400918.0199999996</v>
      </c>
      <c r="P1394" s="151">
        <v>0</v>
      </c>
      <c r="Q1394" s="151">
        <v>6478310.9800000004</v>
      </c>
      <c r="R1394" s="151">
        <v>0</v>
      </c>
      <c r="S1394" s="151">
        <v>3939.5201299993364</v>
      </c>
      <c r="T1394" s="151">
        <v>3939.52</v>
      </c>
      <c r="U1394" s="184">
        <v>44561</v>
      </c>
    </row>
    <row r="1395" spans="1:21" ht="13.5" thickBot="1" x14ac:dyDescent="0.25">
      <c r="A1395" s="520"/>
      <c r="B1395" s="521" t="s">
        <v>31</v>
      </c>
      <c r="C1395" s="132" t="s">
        <v>18</v>
      </c>
      <c r="D1395" s="132" t="s">
        <v>18</v>
      </c>
      <c r="E1395" s="132" t="s">
        <v>18</v>
      </c>
      <c r="F1395" s="132" t="s">
        <v>18</v>
      </c>
      <c r="G1395" s="132" t="s">
        <v>18</v>
      </c>
      <c r="H1395" s="502">
        <f>H1394</f>
        <v>3015.4</v>
      </c>
      <c r="I1395" s="502">
        <f>I1394</f>
        <v>2708.7</v>
      </c>
      <c r="J1395" s="502">
        <f>J1394</f>
        <v>694.5</v>
      </c>
      <c r="K1395" s="503">
        <f>K1394</f>
        <v>180</v>
      </c>
      <c r="L1395" s="132" t="s">
        <v>18</v>
      </c>
      <c r="M1395" s="133">
        <v>15697751</v>
      </c>
      <c r="N1395" s="133">
        <v>0</v>
      </c>
      <c r="O1395" s="133">
        <v>7137017.5899999999</v>
      </c>
      <c r="P1395" s="133">
        <v>0</v>
      </c>
      <c r="Q1395" s="133">
        <v>8560733.4100000001</v>
      </c>
      <c r="R1395" s="133">
        <v>0</v>
      </c>
      <c r="S1395" s="133" t="s">
        <v>18</v>
      </c>
      <c r="T1395" s="133" t="s">
        <v>18</v>
      </c>
      <c r="U1395" s="504" t="s">
        <v>18</v>
      </c>
    </row>
    <row r="1396" spans="1:21" ht="25.5" x14ac:dyDescent="0.2">
      <c r="A1396" s="463" t="s">
        <v>729</v>
      </c>
      <c r="B1396" s="485" t="s">
        <v>915</v>
      </c>
      <c r="C1396" s="160" t="s">
        <v>40</v>
      </c>
      <c r="D1396" s="187" t="s">
        <v>688</v>
      </c>
      <c r="E1396" s="160" t="s">
        <v>688</v>
      </c>
      <c r="F1396" s="187" t="s">
        <v>683</v>
      </c>
      <c r="G1396" s="160">
        <v>4</v>
      </c>
      <c r="H1396" s="161">
        <v>2221.6999999999998</v>
      </c>
      <c r="I1396" s="160">
        <v>5411.4</v>
      </c>
      <c r="J1396" s="160">
        <v>676</v>
      </c>
      <c r="K1396" s="465">
        <v>144</v>
      </c>
      <c r="L1396" s="486" t="s">
        <v>96</v>
      </c>
      <c r="M1396" s="111">
        <v>96822</v>
      </c>
      <c r="N1396" s="111">
        <v>0</v>
      </c>
      <c r="O1396" s="111">
        <v>44020.34</v>
      </c>
      <c r="P1396" s="111">
        <v>0</v>
      </c>
      <c r="Q1396" s="111">
        <v>52801.66</v>
      </c>
      <c r="R1396" s="111">
        <v>0</v>
      </c>
      <c r="S1396" s="111">
        <v>43.580141333213305</v>
      </c>
      <c r="T1396" s="111">
        <v>43.58</v>
      </c>
      <c r="U1396" s="181">
        <v>44561</v>
      </c>
    </row>
    <row r="1397" spans="1:21" ht="25.5" x14ac:dyDescent="0.2">
      <c r="A1397" s="466" t="s">
        <v>729</v>
      </c>
      <c r="B1397" s="485" t="s">
        <v>915</v>
      </c>
      <c r="C1397" s="56" t="s">
        <v>40</v>
      </c>
      <c r="D1397" s="56" t="s">
        <v>688</v>
      </c>
      <c r="E1397" s="56" t="s">
        <v>688</v>
      </c>
      <c r="F1397" s="195" t="s">
        <v>683</v>
      </c>
      <c r="G1397" s="56">
        <v>4</v>
      </c>
      <c r="H1397" s="57">
        <v>2221.6999999999998</v>
      </c>
      <c r="I1397" s="56">
        <v>5411.4</v>
      </c>
      <c r="J1397" s="56">
        <v>676</v>
      </c>
      <c r="K1397" s="468">
        <v>144</v>
      </c>
      <c r="L1397" s="488" t="s">
        <v>34</v>
      </c>
      <c r="M1397" s="111">
        <v>605458</v>
      </c>
      <c r="N1397" s="111">
        <v>0</v>
      </c>
      <c r="O1397" s="51">
        <v>275272.83</v>
      </c>
      <c r="P1397" s="51">
        <v>0</v>
      </c>
      <c r="Q1397" s="51">
        <v>330185.17</v>
      </c>
      <c r="R1397" s="51">
        <v>0</v>
      </c>
      <c r="S1397" s="51">
        <v>272.52014223342485</v>
      </c>
      <c r="T1397" s="51">
        <v>272.52</v>
      </c>
      <c r="U1397" s="192">
        <v>44561</v>
      </c>
    </row>
    <row r="1398" spans="1:21" ht="25.5" x14ac:dyDescent="0.2">
      <c r="A1398" s="466" t="s">
        <v>729</v>
      </c>
      <c r="B1398" s="485" t="s">
        <v>915</v>
      </c>
      <c r="C1398" s="56" t="s">
        <v>40</v>
      </c>
      <c r="D1398" s="56" t="s">
        <v>688</v>
      </c>
      <c r="E1398" s="56" t="s">
        <v>688</v>
      </c>
      <c r="F1398" s="195" t="s">
        <v>683</v>
      </c>
      <c r="G1398" s="56">
        <v>4</v>
      </c>
      <c r="H1398" s="57">
        <v>2221.6999999999998</v>
      </c>
      <c r="I1398" s="56">
        <v>5411.4</v>
      </c>
      <c r="J1398" s="56">
        <v>676</v>
      </c>
      <c r="K1398" s="468">
        <v>144</v>
      </c>
      <c r="L1398" s="488" t="s">
        <v>48</v>
      </c>
      <c r="M1398" s="111">
        <v>1069815</v>
      </c>
      <c r="N1398" s="111">
        <v>0</v>
      </c>
      <c r="O1398" s="51">
        <v>486393.78</v>
      </c>
      <c r="P1398" s="51">
        <v>0</v>
      </c>
      <c r="Q1398" s="51">
        <v>583421.22</v>
      </c>
      <c r="R1398" s="51">
        <v>0</v>
      </c>
      <c r="S1398" s="51">
        <v>481.52990952873927</v>
      </c>
      <c r="T1398" s="51">
        <v>481.53</v>
      </c>
      <c r="U1398" s="192">
        <v>44561</v>
      </c>
    </row>
    <row r="1399" spans="1:21" ht="25.5" x14ac:dyDescent="0.2">
      <c r="A1399" s="466" t="s">
        <v>729</v>
      </c>
      <c r="B1399" s="485" t="s">
        <v>915</v>
      </c>
      <c r="C1399" s="56" t="s">
        <v>40</v>
      </c>
      <c r="D1399" s="56" t="s">
        <v>688</v>
      </c>
      <c r="E1399" s="56" t="s">
        <v>688</v>
      </c>
      <c r="F1399" s="195" t="s">
        <v>683</v>
      </c>
      <c r="G1399" s="56">
        <v>4</v>
      </c>
      <c r="H1399" s="57">
        <v>2221.6999999999998</v>
      </c>
      <c r="I1399" s="56">
        <v>5411.4</v>
      </c>
      <c r="J1399" s="56">
        <v>676</v>
      </c>
      <c r="K1399" s="468">
        <v>144</v>
      </c>
      <c r="L1399" s="488" t="s">
        <v>36</v>
      </c>
      <c r="M1399" s="111">
        <v>3788709</v>
      </c>
      <c r="N1399" s="111">
        <v>0</v>
      </c>
      <c r="O1399" s="51">
        <v>1722545.02</v>
      </c>
      <c r="P1399" s="51">
        <v>0</v>
      </c>
      <c r="Q1399" s="51">
        <v>2066163.98</v>
      </c>
      <c r="R1399" s="51">
        <v>0</v>
      </c>
      <c r="S1399" s="51">
        <v>1705.3198001530361</v>
      </c>
      <c r="T1399" s="51">
        <v>1705.32</v>
      </c>
      <c r="U1399" s="192">
        <v>44561</v>
      </c>
    </row>
    <row r="1400" spans="1:21" x14ac:dyDescent="0.2">
      <c r="A1400" s="478"/>
      <c r="B1400" s="510" t="s">
        <v>31</v>
      </c>
      <c r="C1400" s="480" t="s">
        <v>18</v>
      </c>
      <c r="D1400" s="480" t="s">
        <v>18</v>
      </c>
      <c r="E1400" s="480" t="s">
        <v>18</v>
      </c>
      <c r="F1400" s="480" t="s">
        <v>18</v>
      </c>
      <c r="G1400" s="413" t="s">
        <v>18</v>
      </c>
      <c r="H1400" s="481">
        <f>H1399</f>
        <v>2221.6999999999998</v>
      </c>
      <c r="I1400" s="481">
        <f>I1399</f>
        <v>5411.4</v>
      </c>
      <c r="J1400" s="481">
        <f>J1399</f>
        <v>676</v>
      </c>
      <c r="K1400" s="482">
        <f>K1399</f>
        <v>144</v>
      </c>
      <c r="L1400" s="480" t="s">
        <v>18</v>
      </c>
      <c r="M1400" s="474">
        <v>5560804</v>
      </c>
      <c r="N1400" s="474">
        <v>0</v>
      </c>
      <c r="O1400" s="474">
        <v>2528231.9700000002</v>
      </c>
      <c r="P1400" s="474">
        <v>0</v>
      </c>
      <c r="Q1400" s="474">
        <v>3032572.03</v>
      </c>
      <c r="R1400" s="474">
        <v>0</v>
      </c>
      <c r="S1400" s="474" t="s">
        <v>18</v>
      </c>
      <c r="T1400" s="474" t="s">
        <v>18</v>
      </c>
      <c r="U1400" s="543" t="s">
        <v>18</v>
      </c>
    </row>
    <row r="1401" spans="1:21" x14ac:dyDescent="0.2">
      <c r="A1401" s="466" t="s">
        <v>730</v>
      </c>
      <c r="B1401" s="487" t="s">
        <v>962</v>
      </c>
      <c r="C1401" s="56" t="s">
        <v>40</v>
      </c>
      <c r="D1401" s="195" t="s">
        <v>780</v>
      </c>
      <c r="E1401" s="56" t="s">
        <v>780</v>
      </c>
      <c r="F1401" s="195" t="s">
        <v>687</v>
      </c>
      <c r="G1401" s="56">
        <v>5</v>
      </c>
      <c r="H1401" s="57">
        <v>3031</v>
      </c>
      <c r="I1401" s="56">
        <v>2725.4</v>
      </c>
      <c r="J1401" s="56">
        <v>692</v>
      </c>
      <c r="K1401" s="468">
        <v>180</v>
      </c>
      <c r="L1401" s="488" t="s">
        <v>462</v>
      </c>
      <c r="M1401" s="111">
        <v>231993</v>
      </c>
      <c r="N1401" s="111">
        <v>0</v>
      </c>
      <c r="O1401" s="51">
        <v>105476.14</v>
      </c>
      <c r="P1401" s="51">
        <v>0</v>
      </c>
      <c r="Q1401" s="51">
        <v>126516.86</v>
      </c>
      <c r="R1401" s="51">
        <v>0</v>
      </c>
      <c r="S1401" s="51">
        <v>76.540085780270545</v>
      </c>
      <c r="T1401" s="51">
        <v>76.540000000000006</v>
      </c>
      <c r="U1401" s="192">
        <v>44561</v>
      </c>
    </row>
    <row r="1402" spans="1:21" x14ac:dyDescent="0.2">
      <c r="A1402" s="466" t="s">
        <v>730</v>
      </c>
      <c r="B1402" s="487" t="s">
        <v>962</v>
      </c>
      <c r="C1402" s="56" t="s">
        <v>40</v>
      </c>
      <c r="D1402" s="195" t="s">
        <v>780</v>
      </c>
      <c r="E1402" s="56" t="s">
        <v>780</v>
      </c>
      <c r="F1402" s="195" t="s">
        <v>687</v>
      </c>
      <c r="G1402" s="56">
        <v>5</v>
      </c>
      <c r="H1402" s="467">
        <v>3031</v>
      </c>
      <c r="I1402" s="56">
        <v>2725.4</v>
      </c>
      <c r="J1402" s="56">
        <v>692</v>
      </c>
      <c r="K1402" s="468">
        <v>180</v>
      </c>
      <c r="L1402" s="488" t="s">
        <v>87</v>
      </c>
      <c r="M1402" s="111">
        <v>305464</v>
      </c>
      <c r="N1402" s="111">
        <v>0</v>
      </c>
      <c r="O1402" s="51">
        <v>138879.89000000001</v>
      </c>
      <c r="P1402" s="51">
        <v>0</v>
      </c>
      <c r="Q1402" s="51">
        <v>166584.10999999999</v>
      </c>
      <c r="R1402" s="51">
        <v>0</v>
      </c>
      <c r="S1402" s="51">
        <v>100.77994061365885</v>
      </c>
      <c r="T1402" s="51">
        <v>100.78</v>
      </c>
      <c r="U1402" s="192">
        <v>44561</v>
      </c>
    </row>
    <row r="1403" spans="1:21" x14ac:dyDescent="0.2">
      <c r="A1403" s="466" t="s">
        <v>730</v>
      </c>
      <c r="B1403" s="487" t="s">
        <v>962</v>
      </c>
      <c r="C1403" s="56" t="s">
        <v>40</v>
      </c>
      <c r="D1403" s="56" t="s">
        <v>780</v>
      </c>
      <c r="E1403" s="56" t="s">
        <v>780</v>
      </c>
      <c r="F1403" s="195" t="s">
        <v>687</v>
      </c>
      <c r="G1403" s="56">
        <v>5</v>
      </c>
      <c r="H1403" s="57">
        <v>3031</v>
      </c>
      <c r="I1403" s="56">
        <v>2725.4</v>
      </c>
      <c r="J1403" s="56">
        <v>692</v>
      </c>
      <c r="K1403" s="468">
        <v>180</v>
      </c>
      <c r="L1403" s="488" t="s">
        <v>48</v>
      </c>
      <c r="M1403" s="111">
        <v>3300820</v>
      </c>
      <c r="N1403" s="111">
        <v>0</v>
      </c>
      <c r="O1403" s="51">
        <v>1500725.19</v>
      </c>
      <c r="P1403" s="51">
        <v>0</v>
      </c>
      <c r="Q1403" s="51">
        <v>1800094.81</v>
      </c>
      <c r="R1403" s="51">
        <v>0</v>
      </c>
      <c r="S1403" s="51">
        <v>1089.0201253711646</v>
      </c>
      <c r="T1403" s="51">
        <v>1089.02</v>
      </c>
      <c r="U1403" s="192">
        <v>44561</v>
      </c>
    </row>
    <row r="1404" spans="1:21" ht="13.5" thickBot="1" x14ac:dyDescent="0.25">
      <c r="A1404" s="496" t="s">
        <v>730</v>
      </c>
      <c r="B1404" s="487" t="s">
        <v>962</v>
      </c>
      <c r="C1404" s="182" t="s">
        <v>40</v>
      </c>
      <c r="D1404" s="182" t="s">
        <v>780</v>
      </c>
      <c r="E1404" s="182" t="s">
        <v>780</v>
      </c>
      <c r="F1404" s="188" t="s">
        <v>687</v>
      </c>
      <c r="G1404" s="182">
        <v>5</v>
      </c>
      <c r="H1404" s="183">
        <v>3031</v>
      </c>
      <c r="I1404" s="182">
        <v>2725.4</v>
      </c>
      <c r="J1404" s="182">
        <v>692</v>
      </c>
      <c r="K1404" s="498">
        <v>180</v>
      </c>
      <c r="L1404" s="499" t="s">
        <v>36</v>
      </c>
      <c r="M1404" s="113">
        <v>11940685</v>
      </c>
      <c r="N1404" s="113">
        <v>0</v>
      </c>
      <c r="O1404" s="151">
        <v>5428859.1299999999</v>
      </c>
      <c r="P1404" s="151">
        <v>0</v>
      </c>
      <c r="Q1404" s="151">
        <v>6511825.8700000001</v>
      </c>
      <c r="R1404" s="151">
        <v>0</v>
      </c>
      <c r="S1404" s="151">
        <v>3939.5199604091058</v>
      </c>
      <c r="T1404" s="151">
        <v>3939.52</v>
      </c>
      <c r="U1404" s="184">
        <v>44561</v>
      </c>
    </row>
    <row r="1405" spans="1:21" ht="13.5" thickBot="1" x14ac:dyDescent="0.25">
      <c r="A1405" s="520"/>
      <c r="B1405" s="521" t="s">
        <v>31</v>
      </c>
      <c r="C1405" s="132" t="s">
        <v>18</v>
      </c>
      <c r="D1405" s="132" t="s">
        <v>18</v>
      </c>
      <c r="E1405" s="132" t="s">
        <v>18</v>
      </c>
      <c r="F1405" s="132" t="s">
        <v>18</v>
      </c>
      <c r="G1405" s="132" t="s">
        <v>18</v>
      </c>
      <c r="H1405" s="502">
        <f>H1404</f>
        <v>3031</v>
      </c>
      <c r="I1405" s="502">
        <f>I1404</f>
        <v>2725.4</v>
      </c>
      <c r="J1405" s="502">
        <f>J1404</f>
        <v>692</v>
      </c>
      <c r="K1405" s="503">
        <f>K1404</f>
        <v>180</v>
      </c>
      <c r="L1405" s="132" t="s">
        <v>18</v>
      </c>
      <c r="M1405" s="133">
        <v>15778962</v>
      </c>
      <c r="N1405" s="133">
        <v>0</v>
      </c>
      <c r="O1405" s="133">
        <v>7173940.3499999996</v>
      </c>
      <c r="P1405" s="133">
        <v>0</v>
      </c>
      <c r="Q1405" s="133">
        <v>8605021.6500000004</v>
      </c>
      <c r="R1405" s="133">
        <v>0</v>
      </c>
      <c r="S1405" s="133" t="s">
        <v>18</v>
      </c>
      <c r="T1405" s="133" t="s">
        <v>18</v>
      </c>
      <c r="U1405" s="504" t="s">
        <v>18</v>
      </c>
    </row>
    <row r="1406" spans="1:21" x14ac:dyDescent="0.2">
      <c r="A1406" s="463" t="s">
        <v>731</v>
      </c>
      <c r="B1406" s="485" t="s">
        <v>963</v>
      </c>
      <c r="C1406" s="160" t="s">
        <v>40</v>
      </c>
      <c r="D1406" s="187" t="s">
        <v>137</v>
      </c>
      <c r="E1406" s="160" t="s">
        <v>137</v>
      </c>
      <c r="F1406" s="187" t="s">
        <v>668</v>
      </c>
      <c r="G1406" s="160">
        <v>5</v>
      </c>
      <c r="H1406" s="464">
        <v>6004.7</v>
      </c>
      <c r="I1406" s="160">
        <v>5406.3</v>
      </c>
      <c r="J1406" s="160">
        <v>1500</v>
      </c>
      <c r="K1406" s="465">
        <v>360</v>
      </c>
      <c r="L1406" s="486" t="s">
        <v>87</v>
      </c>
      <c r="M1406" s="111">
        <v>328757</v>
      </c>
      <c r="N1406" s="111">
        <v>0</v>
      </c>
      <c r="O1406" s="111">
        <v>149470.1</v>
      </c>
      <c r="P1406" s="111">
        <v>0</v>
      </c>
      <c r="Q1406" s="111">
        <v>179286.9</v>
      </c>
      <c r="R1406" s="111">
        <v>0</v>
      </c>
      <c r="S1406" s="111">
        <v>54.749945875730681</v>
      </c>
      <c r="T1406" s="111">
        <v>54.75</v>
      </c>
      <c r="U1406" s="181">
        <v>44561</v>
      </c>
    </row>
    <row r="1407" spans="1:21" x14ac:dyDescent="0.2">
      <c r="A1407" s="466" t="s">
        <v>731</v>
      </c>
      <c r="B1407" s="485" t="s">
        <v>963</v>
      </c>
      <c r="C1407" s="56" t="s">
        <v>40</v>
      </c>
      <c r="D1407" s="195" t="s">
        <v>137</v>
      </c>
      <c r="E1407" s="56" t="s">
        <v>137</v>
      </c>
      <c r="F1407" s="195" t="s">
        <v>668</v>
      </c>
      <c r="G1407" s="56">
        <v>5</v>
      </c>
      <c r="H1407" s="57">
        <v>6004.7</v>
      </c>
      <c r="I1407" s="56">
        <v>5406.3</v>
      </c>
      <c r="J1407" s="56">
        <v>1500</v>
      </c>
      <c r="K1407" s="468">
        <v>360</v>
      </c>
      <c r="L1407" s="488" t="s">
        <v>36</v>
      </c>
      <c r="M1407" s="111">
        <v>11751138</v>
      </c>
      <c r="N1407" s="111">
        <v>0</v>
      </c>
      <c r="O1407" s="51">
        <v>5342681.16</v>
      </c>
      <c r="P1407" s="51">
        <v>0</v>
      </c>
      <c r="Q1407" s="51">
        <v>6408456.8399999999</v>
      </c>
      <c r="R1407" s="51">
        <v>0</v>
      </c>
      <c r="S1407" s="51">
        <v>1956.9900244808234</v>
      </c>
      <c r="T1407" s="51">
        <v>1956.99</v>
      </c>
      <c r="U1407" s="192">
        <v>44561</v>
      </c>
    </row>
    <row r="1408" spans="1:21" x14ac:dyDescent="0.2">
      <c r="A1408" s="478"/>
      <c r="B1408" s="510" t="s">
        <v>31</v>
      </c>
      <c r="C1408" s="480" t="s">
        <v>18</v>
      </c>
      <c r="D1408" s="480" t="s">
        <v>18</v>
      </c>
      <c r="E1408" s="480" t="s">
        <v>18</v>
      </c>
      <c r="F1408" s="480" t="s">
        <v>18</v>
      </c>
      <c r="G1408" s="413" t="s">
        <v>18</v>
      </c>
      <c r="H1408" s="481">
        <f>H1407</f>
        <v>6004.7</v>
      </c>
      <c r="I1408" s="481">
        <f>I1407</f>
        <v>5406.3</v>
      </c>
      <c r="J1408" s="481">
        <f>J1407</f>
        <v>1500</v>
      </c>
      <c r="K1408" s="482">
        <f>K1407</f>
        <v>360</v>
      </c>
      <c r="L1408" s="480" t="s">
        <v>18</v>
      </c>
      <c r="M1408" s="474">
        <v>12079895</v>
      </c>
      <c r="N1408" s="474">
        <v>0</v>
      </c>
      <c r="O1408" s="474">
        <v>5492151.2599999998</v>
      </c>
      <c r="P1408" s="474">
        <v>0</v>
      </c>
      <c r="Q1408" s="474">
        <v>6587743.7400000002</v>
      </c>
      <c r="R1408" s="474">
        <v>0</v>
      </c>
      <c r="S1408" s="474" t="s">
        <v>18</v>
      </c>
      <c r="T1408" s="474" t="s">
        <v>18</v>
      </c>
      <c r="U1408" s="543" t="s">
        <v>18</v>
      </c>
    </row>
    <row r="1409" spans="1:21" x14ac:dyDescent="0.2">
      <c r="A1409" s="466" t="s">
        <v>732</v>
      </c>
      <c r="B1409" s="487" t="s">
        <v>918</v>
      </c>
      <c r="C1409" s="56" t="s">
        <v>40</v>
      </c>
      <c r="D1409" s="56" t="s">
        <v>680</v>
      </c>
      <c r="E1409" s="56" t="s">
        <v>680</v>
      </c>
      <c r="F1409" s="195" t="s">
        <v>683</v>
      </c>
      <c r="G1409" s="56">
        <v>4</v>
      </c>
      <c r="H1409" s="467">
        <v>2954.5</v>
      </c>
      <c r="I1409" s="56">
        <v>2757.1</v>
      </c>
      <c r="J1409" s="56"/>
      <c r="K1409" s="468">
        <v>186</v>
      </c>
      <c r="L1409" s="488" t="s">
        <v>111</v>
      </c>
      <c r="M1409" s="111">
        <v>193136</v>
      </c>
      <c r="N1409" s="111">
        <v>0</v>
      </c>
      <c r="O1409" s="51">
        <v>87809.71</v>
      </c>
      <c r="P1409" s="51">
        <v>0</v>
      </c>
      <c r="Q1409" s="51">
        <v>105326.29</v>
      </c>
      <c r="R1409" s="51">
        <v>0</v>
      </c>
      <c r="S1409" s="51">
        <v>65.37011338635979</v>
      </c>
      <c r="T1409" s="51">
        <v>65.37</v>
      </c>
      <c r="U1409" s="192">
        <v>44561</v>
      </c>
    </row>
    <row r="1410" spans="1:21" ht="13.5" thickBot="1" x14ac:dyDescent="0.25">
      <c r="A1410" s="496" t="s">
        <v>732</v>
      </c>
      <c r="B1410" s="497" t="s">
        <v>918</v>
      </c>
      <c r="C1410" s="182" t="s">
        <v>40</v>
      </c>
      <c r="D1410" s="188" t="s">
        <v>680</v>
      </c>
      <c r="E1410" s="182" t="s">
        <v>680</v>
      </c>
      <c r="F1410" s="188" t="s">
        <v>683</v>
      </c>
      <c r="G1410" s="182">
        <v>4</v>
      </c>
      <c r="H1410" s="183">
        <v>2954.5</v>
      </c>
      <c r="I1410" s="182">
        <v>2757.1</v>
      </c>
      <c r="J1410" s="182"/>
      <c r="K1410" s="498">
        <v>186</v>
      </c>
      <c r="L1410" s="499" t="s">
        <v>83</v>
      </c>
      <c r="M1410" s="113">
        <v>18167014</v>
      </c>
      <c r="N1410" s="113">
        <v>0</v>
      </c>
      <c r="O1410" s="151">
        <v>8259673.5299999993</v>
      </c>
      <c r="P1410" s="151">
        <v>0</v>
      </c>
      <c r="Q1410" s="151">
        <v>9907340.4700000007</v>
      </c>
      <c r="R1410" s="151">
        <v>0</v>
      </c>
      <c r="S1410" s="151">
        <v>6148.9301066170246</v>
      </c>
      <c r="T1410" s="151">
        <v>6148.93</v>
      </c>
      <c r="U1410" s="184">
        <v>44561</v>
      </c>
    </row>
    <row r="1411" spans="1:21" ht="13.5" thickBot="1" x14ac:dyDescent="0.25">
      <c r="A1411" s="520"/>
      <c r="B1411" s="521" t="s">
        <v>31</v>
      </c>
      <c r="C1411" s="132" t="s">
        <v>18</v>
      </c>
      <c r="D1411" s="132" t="s">
        <v>18</v>
      </c>
      <c r="E1411" s="132" t="s">
        <v>18</v>
      </c>
      <c r="F1411" s="132" t="s">
        <v>18</v>
      </c>
      <c r="G1411" s="132" t="s">
        <v>18</v>
      </c>
      <c r="H1411" s="502">
        <f>H1410</f>
        <v>2954.5</v>
      </c>
      <c r="I1411" s="502">
        <f>I1410</f>
        <v>2757.1</v>
      </c>
      <c r="J1411" s="502">
        <f>J1410</f>
        <v>0</v>
      </c>
      <c r="K1411" s="503">
        <f>K1410</f>
        <v>186</v>
      </c>
      <c r="L1411" s="132" t="s">
        <v>18</v>
      </c>
      <c r="M1411" s="133">
        <v>18360150</v>
      </c>
      <c r="N1411" s="133">
        <v>0</v>
      </c>
      <c r="O1411" s="133">
        <v>8347483.2399999993</v>
      </c>
      <c r="P1411" s="133">
        <v>0</v>
      </c>
      <c r="Q1411" s="133">
        <v>10012666.76</v>
      </c>
      <c r="R1411" s="133">
        <v>0</v>
      </c>
      <c r="S1411" s="133" t="s">
        <v>18</v>
      </c>
      <c r="T1411" s="133" t="s">
        <v>18</v>
      </c>
      <c r="U1411" s="504" t="s">
        <v>18</v>
      </c>
    </row>
    <row r="1412" spans="1:21" x14ac:dyDescent="0.2">
      <c r="A1412" s="463" t="s">
        <v>733</v>
      </c>
      <c r="B1412" s="485" t="s">
        <v>964</v>
      </c>
      <c r="C1412" s="160" t="s">
        <v>40</v>
      </c>
      <c r="D1412" s="187" t="s">
        <v>781</v>
      </c>
      <c r="E1412" s="160" t="s">
        <v>781</v>
      </c>
      <c r="F1412" s="187" t="s">
        <v>683</v>
      </c>
      <c r="G1412" s="160">
        <v>4</v>
      </c>
      <c r="H1412" s="464">
        <v>2720.4</v>
      </c>
      <c r="I1412" s="160">
        <v>2554.4</v>
      </c>
      <c r="J1412" s="160">
        <v>723.3</v>
      </c>
      <c r="K1412" s="465">
        <v>147</v>
      </c>
      <c r="L1412" s="486" t="s">
        <v>87</v>
      </c>
      <c r="M1412" s="111">
        <v>117059</v>
      </c>
      <c r="N1412" s="111">
        <v>0</v>
      </c>
      <c r="O1412" s="111">
        <v>53221.14</v>
      </c>
      <c r="P1412" s="111">
        <v>0</v>
      </c>
      <c r="Q1412" s="111">
        <v>63837.86</v>
      </c>
      <c r="R1412" s="111">
        <v>0</v>
      </c>
      <c r="S1412" s="111">
        <v>43.030069107484195</v>
      </c>
      <c r="T1412" s="111">
        <v>43.03</v>
      </c>
      <c r="U1412" s="181">
        <v>44561</v>
      </c>
    </row>
    <row r="1413" spans="1:21" x14ac:dyDescent="0.2">
      <c r="A1413" s="466" t="s">
        <v>733</v>
      </c>
      <c r="B1413" s="487" t="s">
        <v>964</v>
      </c>
      <c r="C1413" s="56" t="s">
        <v>40</v>
      </c>
      <c r="D1413" s="195" t="s">
        <v>781</v>
      </c>
      <c r="E1413" s="56" t="s">
        <v>781</v>
      </c>
      <c r="F1413" s="195" t="s">
        <v>683</v>
      </c>
      <c r="G1413" s="56">
        <v>4</v>
      </c>
      <c r="H1413" s="467">
        <v>2720.4</v>
      </c>
      <c r="I1413" s="56">
        <v>2554.4</v>
      </c>
      <c r="J1413" s="56">
        <v>723.3</v>
      </c>
      <c r="K1413" s="468">
        <v>147</v>
      </c>
      <c r="L1413" s="488" t="s">
        <v>462</v>
      </c>
      <c r="M1413" s="111">
        <v>88903</v>
      </c>
      <c r="N1413" s="111">
        <v>0</v>
      </c>
      <c r="O1413" s="51">
        <v>40419.949999999997</v>
      </c>
      <c r="P1413" s="51">
        <v>0</v>
      </c>
      <c r="Q1413" s="51">
        <v>48483.05</v>
      </c>
      <c r="R1413" s="51">
        <v>0</v>
      </c>
      <c r="S1413" s="51">
        <v>32.680120570504336</v>
      </c>
      <c r="T1413" s="51">
        <v>32.68</v>
      </c>
      <c r="U1413" s="192">
        <v>44561</v>
      </c>
    </row>
    <row r="1414" spans="1:21" x14ac:dyDescent="0.2">
      <c r="A1414" s="466" t="s">
        <v>733</v>
      </c>
      <c r="B1414" s="487" t="s">
        <v>964</v>
      </c>
      <c r="C1414" s="56" t="s">
        <v>40</v>
      </c>
      <c r="D1414" s="56" t="s">
        <v>781</v>
      </c>
      <c r="E1414" s="56" t="s">
        <v>781</v>
      </c>
      <c r="F1414" s="195" t="s">
        <v>683</v>
      </c>
      <c r="G1414" s="56">
        <v>4</v>
      </c>
      <c r="H1414" s="57">
        <v>2720.4</v>
      </c>
      <c r="I1414" s="56">
        <v>2554.4</v>
      </c>
      <c r="J1414" s="56">
        <v>723.3</v>
      </c>
      <c r="K1414" s="468">
        <v>147</v>
      </c>
      <c r="L1414" s="488" t="s">
        <v>36</v>
      </c>
      <c r="M1414" s="111">
        <v>4639153</v>
      </c>
      <c r="N1414" s="111">
        <v>0</v>
      </c>
      <c r="O1414" s="51">
        <v>2109201.2799999998</v>
      </c>
      <c r="P1414" s="51">
        <v>0</v>
      </c>
      <c r="Q1414" s="51">
        <v>2529951.7200000002</v>
      </c>
      <c r="R1414" s="51">
        <v>0</v>
      </c>
      <c r="S1414" s="51">
        <v>1705.3201735038965</v>
      </c>
      <c r="T1414" s="51">
        <v>1705.32</v>
      </c>
      <c r="U1414" s="192">
        <v>44561</v>
      </c>
    </row>
    <row r="1415" spans="1:21" x14ac:dyDescent="0.2">
      <c r="A1415" s="466" t="s">
        <v>733</v>
      </c>
      <c r="B1415" s="487" t="s">
        <v>964</v>
      </c>
      <c r="C1415" s="56" t="s">
        <v>40</v>
      </c>
      <c r="D1415" s="56" t="s">
        <v>781</v>
      </c>
      <c r="E1415" s="56" t="s">
        <v>781</v>
      </c>
      <c r="F1415" s="195" t="s">
        <v>683</v>
      </c>
      <c r="G1415" s="56">
        <v>4</v>
      </c>
      <c r="H1415" s="57">
        <v>2720.4</v>
      </c>
      <c r="I1415" s="56">
        <v>2554.4</v>
      </c>
      <c r="J1415" s="56">
        <v>723.3</v>
      </c>
      <c r="K1415" s="468">
        <v>147</v>
      </c>
      <c r="L1415" s="488" t="s">
        <v>48</v>
      </c>
      <c r="M1415" s="111">
        <v>1309954</v>
      </c>
      <c r="N1415" s="111">
        <v>0</v>
      </c>
      <c r="O1415" s="51">
        <v>595573.51</v>
      </c>
      <c r="P1415" s="51">
        <v>0</v>
      </c>
      <c r="Q1415" s="51">
        <v>714380.49</v>
      </c>
      <c r="R1415" s="51">
        <v>0</v>
      </c>
      <c r="S1415" s="51">
        <v>481.52992207028376</v>
      </c>
      <c r="T1415" s="51">
        <v>481.53</v>
      </c>
      <c r="U1415" s="192">
        <v>44561</v>
      </c>
    </row>
    <row r="1416" spans="1:21" x14ac:dyDescent="0.2">
      <c r="A1416" s="478"/>
      <c r="B1416" s="510" t="s">
        <v>31</v>
      </c>
      <c r="C1416" s="480" t="s">
        <v>18</v>
      </c>
      <c r="D1416" s="480" t="s">
        <v>18</v>
      </c>
      <c r="E1416" s="480" t="s">
        <v>18</v>
      </c>
      <c r="F1416" s="480" t="s">
        <v>18</v>
      </c>
      <c r="G1416" s="413" t="s">
        <v>18</v>
      </c>
      <c r="H1416" s="481">
        <f>H1415</f>
        <v>2720.4</v>
      </c>
      <c r="I1416" s="481">
        <f>I1415</f>
        <v>2554.4</v>
      </c>
      <c r="J1416" s="481">
        <f>J1415</f>
        <v>723.3</v>
      </c>
      <c r="K1416" s="482">
        <f>K1415</f>
        <v>147</v>
      </c>
      <c r="L1416" s="480" t="s">
        <v>18</v>
      </c>
      <c r="M1416" s="474">
        <v>6155069</v>
      </c>
      <c r="N1416" s="474">
        <v>0</v>
      </c>
      <c r="O1416" s="474">
        <v>2798415.88</v>
      </c>
      <c r="P1416" s="474">
        <v>0</v>
      </c>
      <c r="Q1416" s="474">
        <v>3356653.12</v>
      </c>
      <c r="R1416" s="474">
        <v>0</v>
      </c>
      <c r="S1416" s="474" t="s">
        <v>18</v>
      </c>
      <c r="T1416" s="474" t="s">
        <v>18</v>
      </c>
      <c r="U1416" s="543" t="s">
        <v>18</v>
      </c>
    </row>
    <row r="1417" spans="1:21" x14ac:dyDescent="0.2">
      <c r="A1417" s="466" t="s">
        <v>734</v>
      </c>
      <c r="B1417" s="487" t="s">
        <v>965</v>
      </c>
      <c r="C1417" s="56" t="s">
        <v>40</v>
      </c>
      <c r="D1417" s="195" t="s">
        <v>689</v>
      </c>
      <c r="E1417" s="56" t="s">
        <v>689</v>
      </c>
      <c r="F1417" s="195" t="s">
        <v>695</v>
      </c>
      <c r="G1417" s="56">
        <v>2</v>
      </c>
      <c r="H1417" s="467">
        <v>1072.3</v>
      </c>
      <c r="I1417" s="56">
        <v>969.7</v>
      </c>
      <c r="J1417" s="56"/>
      <c r="K1417" s="468">
        <v>57</v>
      </c>
      <c r="L1417" s="488" t="s">
        <v>112</v>
      </c>
      <c r="M1417" s="111">
        <v>244120</v>
      </c>
      <c r="N1417" s="111">
        <v>0</v>
      </c>
      <c r="O1417" s="51">
        <v>110989.70000000001</v>
      </c>
      <c r="P1417" s="51">
        <v>0</v>
      </c>
      <c r="Q1417" s="51">
        <v>133130.29999999999</v>
      </c>
      <c r="R1417" s="51">
        <v>0</v>
      </c>
      <c r="S1417" s="51">
        <v>227.66016972862073</v>
      </c>
      <c r="T1417" s="51">
        <v>227.66</v>
      </c>
      <c r="U1417" s="192">
        <v>44561</v>
      </c>
    </row>
    <row r="1418" spans="1:21" ht="13.5" thickBot="1" x14ac:dyDescent="0.25">
      <c r="A1418" s="496" t="s">
        <v>734</v>
      </c>
      <c r="B1418" s="497" t="s">
        <v>965</v>
      </c>
      <c r="C1418" s="182" t="s">
        <v>40</v>
      </c>
      <c r="D1418" s="182" t="s">
        <v>689</v>
      </c>
      <c r="E1418" s="182" t="s">
        <v>689</v>
      </c>
      <c r="F1418" s="188" t="s">
        <v>695</v>
      </c>
      <c r="G1418" s="182">
        <v>2</v>
      </c>
      <c r="H1418" s="183">
        <v>1072.3</v>
      </c>
      <c r="I1418" s="182">
        <v>969.7</v>
      </c>
      <c r="J1418" s="182"/>
      <c r="K1418" s="498">
        <v>57</v>
      </c>
      <c r="L1418" s="499" t="s">
        <v>491</v>
      </c>
      <c r="M1418" s="113">
        <v>3952702</v>
      </c>
      <c r="N1418" s="113">
        <v>0</v>
      </c>
      <c r="O1418" s="151">
        <v>1797104.7999999998</v>
      </c>
      <c r="P1418" s="151">
        <v>0</v>
      </c>
      <c r="Q1418" s="151">
        <v>2155597.2000000002</v>
      </c>
      <c r="R1418" s="151">
        <v>0</v>
      </c>
      <c r="S1418" s="151">
        <v>3686.1904317821509</v>
      </c>
      <c r="T1418" s="151">
        <v>3686.19</v>
      </c>
      <c r="U1418" s="184">
        <v>44561</v>
      </c>
    </row>
    <row r="1419" spans="1:21" ht="13.5" thickBot="1" x14ac:dyDescent="0.25">
      <c r="A1419" s="520"/>
      <c r="B1419" s="521" t="s">
        <v>31</v>
      </c>
      <c r="C1419" s="132" t="s">
        <v>18</v>
      </c>
      <c r="D1419" s="132" t="s">
        <v>18</v>
      </c>
      <c r="E1419" s="132" t="s">
        <v>18</v>
      </c>
      <c r="F1419" s="132" t="s">
        <v>18</v>
      </c>
      <c r="G1419" s="132" t="s">
        <v>18</v>
      </c>
      <c r="H1419" s="502">
        <f>H1418</f>
        <v>1072.3</v>
      </c>
      <c r="I1419" s="502">
        <f>I1418</f>
        <v>969.7</v>
      </c>
      <c r="J1419" s="502">
        <f>J1418</f>
        <v>0</v>
      </c>
      <c r="K1419" s="503">
        <f>K1418</f>
        <v>57</v>
      </c>
      <c r="L1419" s="132" t="s">
        <v>18</v>
      </c>
      <c r="M1419" s="133">
        <v>4196822</v>
      </c>
      <c r="N1419" s="133">
        <v>0</v>
      </c>
      <c r="O1419" s="133">
        <v>1908094.4999999998</v>
      </c>
      <c r="P1419" s="133">
        <v>0</v>
      </c>
      <c r="Q1419" s="133">
        <v>2288727.5</v>
      </c>
      <c r="R1419" s="133">
        <v>0</v>
      </c>
      <c r="S1419" s="133" t="s">
        <v>18</v>
      </c>
      <c r="T1419" s="133" t="s">
        <v>18</v>
      </c>
      <c r="U1419" s="504" t="s">
        <v>18</v>
      </c>
    </row>
    <row r="1420" spans="1:21" x14ac:dyDescent="0.2">
      <c r="A1420" s="463" t="s">
        <v>735</v>
      </c>
      <c r="B1420" s="485" t="s">
        <v>919</v>
      </c>
      <c r="C1420" s="160" t="s">
        <v>40</v>
      </c>
      <c r="D1420" s="160" t="s">
        <v>689</v>
      </c>
      <c r="E1420" s="160" t="s">
        <v>689</v>
      </c>
      <c r="F1420" s="187" t="s">
        <v>690</v>
      </c>
      <c r="G1420" s="160">
        <v>3</v>
      </c>
      <c r="H1420" s="161">
        <v>1091.4000000000001</v>
      </c>
      <c r="I1420" s="160">
        <v>1015.3</v>
      </c>
      <c r="J1420" s="160">
        <v>537</v>
      </c>
      <c r="K1420" s="465">
        <v>51</v>
      </c>
      <c r="L1420" s="486" t="s">
        <v>83</v>
      </c>
      <c r="M1420" s="111">
        <v>11827447</v>
      </c>
      <c r="N1420" s="111">
        <v>0</v>
      </c>
      <c r="O1420" s="111">
        <v>5377375.2199999997</v>
      </c>
      <c r="P1420" s="111">
        <v>0</v>
      </c>
      <c r="Q1420" s="111">
        <v>6450071.7800000003</v>
      </c>
      <c r="R1420" s="111">
        <v>0</v>
      </c>
      <c r="S1420" s="111">
        <v>10836.949789261498</v>
      </c>
      <c r="T1420" s="111">
        <v>10836.95</v>
      </c>
      <c r="U1420" s="181">
        <v>44561</v>
      </c>
    </row>
    <row r="1421" spans="1:21" x14ac:dyDescent="0.2">
      <c r="A1421" s="466" t="s">
        <v>735</v>
      </c>
      <c r="B1421" s="487" t="s">
        <v>919</v>
      </c>
      <c r="C1421" s="56" t="s">
        <v>40</v>
      </c>
      <c r="D1421" s="56" t="s">
        <v>689</v>
      </c>
      <c r="E1421" s="56" t="s">
        <v>689</v>
      </c>
      <c r="F1421" s="195" t="s">
        <v>690</v>
      </c>
      <c r="G1421" s="56">
        <v>3</v>
      </c>
      <c r="H1421" s="57">
        <v>1091.4000000000001</v>
      </c>
      <c r="I1421" s="56">
        <v>1015.3</v>
      </c>
      <c r="J1421" s="56">
        <v>537</v>
      </c>
      <c r="K1421" s="468">
        <v>51</v>
      </c>
      <c r="L1421" s="488" t="s">
        <v>34</v>
      </c>
      <c r="M1421" s="111">
        <v>683587</v>
      </c>
      <c r="N1421" s="111">
        <v>0</v>
      </c>
      <c r="O1421" s="51">
        <v>310794.36</v>
      </c>
      <c r="P1421" s="51">
        <v>0</v>
      </c>
      <c r="Q1421" s="51">
        <v>372792.64</v>
      </c>
      <c r="R1421" s="51">
        <v>0</v>
      </c>
      <c r="S1421" s="51">
        <v>626.33956386292834</v>
      </c>
      <c r="T1421" s="51">
        <v>626.34</v>
      </c>
      <c r="U1421" s="192">
        <v>44561</v>
      </c>
    </row>
    <row r="1422" spans="1:21" x14ac:dyDescent="0.2">
      <c r="A1422" s="478"/>
      <c r="B1422" s="510" t="s">
        <v>31</v>
      </c>
      <c r="C1422" s="480" t="s">
        <v>18</v>
      </c>
      <c r="D1422" s="480" t="s">
        <v>18</v>
      </c>
      <c r="E1422" s="480" t="s">
        <v>18</v>
      </c>
      <c r="F1422" s="480" t="s">
        <v>18</v>
      </c>
      <c r="G1422" s="413" t="s">
        <v>18</v>
      </c>
      <c r="H1422" s="481">
        <f>H1420</f>
        <v>1091.4000000000001</v>
      </c>
      <c r="I1422" s="481">
        <f>I1420</f>
        <v>1015.3</v>
      </c>
      <c r="J1422" s="481">
        <f>J1420</f>
        <v>537</v>
      </c>
      <c r="K1422" s="482">
        <f>K1420</f>
        <v>51</v>
      </c>
      <c r="L1422" s="480" t="s">
        <v>18</v>
      </c>
      <c r="M1422" s="474">
        <v>12511034</v>
      </c>
      <c r="N1422" s="474">
        <v>0</v>
      </c>
      <c r="O1422" s="474">
        <v>5688169.5800000001</v>
      </c>
      <c r="P1422" s="474">
        <v>0</v>
      </c>
      <c r="Q1422" s="474">
        <v>6822864.4199999999</v>
      </c>
      <c r="R1422" s="474">
        <v>0</v>
      </c>
      <c r="S1422" s="474" t="s">
        <v>18</v>
      </c>
      <c r="T1422" s="474" t="s">
        <v>18</v>
      </c>
      <c r="U1422" s="543" t="s">
        <v>18</v>
      </c>
    </row>
    <row r="1423" spans="1:21" ht="25.5" x14ac:dyDescent="0.2">
      <c r="A1423" s="466" t="s">
        <v>736</v>
      </c>
      <c r="B1423" s="487" t="s">
        <v>920</v>
      </c>
      <c r="C1423" s="56" t="s">
        <v>40</v>
      </c>
      <c r="D1423" s="195" t="s">
        <v>691</v>
      </c>
      <c r="E1423" s="56" t="s">
        <v>691</v>
      </c>
      <c r="F1423" s="195" t="s">
        <v>692</v>
      </c>
      <c r="G1423" s="56">
        <v>4</v>
      </c>
      <c r="H1423" s="57">
        <v>1701.5</v>
      </c>
      <c r="I1423" s="56">
        <v>1526.5</v>
      </c>
      <c r="J1423" s="56">
        <v>893</v>
      </c>
      <c r="K1423" s="468">
        <v>48</v>
      </c>
      <c r="L1423" s="488" t="s">
        <v>95</v>
      </c>
      <c r="M1423" s="111">
        <v>1004089</v>
      </c>
      <c r="N1423" s="111">
        <v>0</v>
      </c>
      <c r="O1423" s="51">
        <v>456511.31000000006</v>
      </c>
      <c r="P1423" s="51">
        <v>0</v>
      </c>
      <c r="Q1423" s="51">
        <v>547577.68999999994</v>
      </c>
      <c r="R1423" s="51">
        <v>0</v>
      </c>
      <c r="S1423" s="51">
        <v>590.11989421099031</v>
      </c>
      <c r="T1423" s="51">
        <v>590.12</v>
      </c>
      <c r="U1423" s="192">
        <v>44561</v>
      </c>
    </row>
    <row r="1424" spans="1:21" ht="25.5" x14ac:dyDescent="0.2">
      <c r="A1424" s="466" t="s">
        <v>736</v>
      </c>
      <c r="B1424" s="487" t="s">
        <v>920</v>
      </c>
      <c r="C1424" s="56" t="s">
        <v>40</v>
      </c>
      <c r="D1424" s="195" t="s">
        <v>691</v>
      </c>
      <c r="E1424" s="56" t="s">
        <v>691</v>
      </c>
      <c r="F1424" s="195" t="s">
        <v>692</v>
      </c>
      <c r="G1424" s="56">
        <v>4</v>
      </c>
      <c r="H1424" s="467">
        <v>1701.5</v>
      </c>
      <c r="I1424" s="56">
        <v>1526.5</v>
      </c>
      <c r="J1424" s="56">
        <v>893</v>
      </c>
      <c r="K1424" s="468">
        <v>48</v>
      </c>
      <c r="L1424" s="488" t="s">
        <v>94</v>
      </c>
      <c r="M1424" s="111">
        <v>55605</v>
      </c>
      <c r="N1424" s="111">
        <v>0</v>
      </c>
      <c r="O1424" s="51">
        <v>25280.94</v>
      </c>
      <c r="P1424" s="51">
        <v>0</v>
      </c>
      <c r="Q1424" s="51">
        <v>30324.06</v>
      </c>
      <c r="R1424" s="51">
        <v>0</v>
      </c>
      <c r="S1424" s="51">
        <v>32.679988245665591</v>
      </c>
      <c r="T1424" s="51">
        <v>32.68</v>
      </c>
      <c r="U1424" s="192">
        <v>44561</v>
      </c>
    </row>
    <row r="1425" spans="1:21" ht="26.25" thickBot="1" x14ac:dyDescent="0.25">
      <c r="A1425" s="496" t="s">
        <v>736</v>
      </c>
      <c r="B1425" s="497" t="s">
        <v>920</v>
      </c>
      <c r="C1425" s="182" t="s">
        <v>40</v>
      </c>
      <c r="D1425" s="182" t="s">
        <v>691</v>
      </c>
      <c r="E1425" s="182" t="s">
        <v>691</v>
      </c>
      <c r="F1425" s="188" t="s">
        <v>692</v>
      </c>
      <c r="G1425" s="182">
        <v>4</v>
      </c>
      <c r="H1425" s="507">
        <v>1701.5</v>
      </c>
      <c r="I1425" s="182">
        <v>1526.5</v>
      </c>
      <c r="J1425" s="182">
        <v>893</v>
      </c>
      <c r="K1425" s="498">
        <v>48</v>
      </c>
      <c r="L1425" s="499" t="s">
        <v>34</v>
      </c>
      <c r="M1425" s="113">
        <v>463693</v>
      </c>
      <c r="N1425" s="113">
        <v>0</v>
      </c>
      <c r="O1425" s="151">
        <v>210819.06</v>
      </c>
      <c r="P1425" s="151">
        <v>0</v>
      </c>
      <c r="Q1425" s="151">
        <v>252873.94</v>
      </c>
      <c r="R1425" s="151">
        <v>0</v>
      </c>
      <c r="S1425" s="151">
        <v>272.52012929767852</v>
      </c>
      <c r="T1425" s="151">
        <v>272.52</v>
      </c>
      <c r="U1425" s="184">
        <v>44561</v>
      </c>
    </row>
    <row r="1426" spans="1:21" ht="13.5" thickBot="1" x14ac:dyDescent="0.25">
      <c r="A1426" s="520"/>
      <c r="B1426" s="521" t="s">
        <v>31</v>
      </c>
      <c r="C1426" s="132" t="s">
        <v>18</v>
      </c>
      <c r="D1426" s="132" t="s">
        <v>18</v>
      </c>
      <c r="E1426" s="132" t="s">
        <v>18</v>
      </c>
      <c r="F1426" s="132" t="s">
        <v>18</v>
      </c>
      <c r="G1426" s="132" t="s">
        <v>18</v>
      </c>
      <c r="H1426" s="502">
        <f>H1425</f>
        <v>1701.5</v>
      </c>
      <c r="I1426" s="502">
        <f>I1425</f>
        <v>1526.5</v>
      </c>
      <c r="J1426" s="502">
        <f>J1425</f>
        <v>893</v>
      </c>
      <c r="K1426" s="503">
        <f>K1425</f>
        <v>48</v>
      </c>
      <c r="L1426" s="132" t="s">
        <v>18</v>
      </c>
      <c r="M1426" s="133">
        <v>1523387</v>
      </c>
      <c r="N1426" s="133">
        <v>0</v>
      </c>
      <c r="O1426" s="133">
        <v>692611.31</v>
      </c>
      <c r="P1426" s="133">
        <v>0</v>
      </c>
      <c r="Q1426" s="133">
        <v>830775.69</v>
      </c>
      <c r="R1426" s="133">
        <v>0</v>
      </c>
      <c r="S1426" s="133" t="s">
        <v>18</v>
      </c>
      <c r="T1426" s="133" t="s">
        <v>18</v>
      </c>
      <c r="U1426" s="504" t="s">
        <v>18</v>
      </c>
    </row>
    <row r="1427" spans="1:21" ht="25.5" x14ac:dyDescent="0.2">
      <c r="A1427" s="463" t="s">
        <v>737</v>
      </c>
      <c r="B1427" s="485" t="s">
        <v>922</v>
      </c>
      <c r="C1427" s="160" t="s">
        <v>40</v>
      </c>
      <c r="D1427" s="187" t="s">
        <v>694</v>
      </c>
      <c r="E1427" s="160" t="s">
        <v>694</v>
      </c>
      <c r="F1427" s="187" t="s">
        <v>677</v>
      </c>
      <c r="G1427" s="160">
        <v>4</v>
      </c>
      <c r="H1427" s="161">
        <v>2608.8000000000002</v>
      </c>
      <c r="I1427" s="160">
        <v>2403.4</v>
      </c>
      <c r="J1427" s="160">
        <v>679.8</v>
      </c>
      <c r="K1427" s="465">
        <v>156</v>
      </c>
      <c r="L1427" s="486" t="s">
        <v>93</v>
      </c>
      <c r="M1427" s="111">
        <v>99656</v>
      </c>
      <c r="N1427" s="111">
        <v>0</v>
      </c>
      <c r="O1427" s="111">
        <v>45308.82</v>
      </c>
      <c r="P1427" s="111">
        <v>0</v>
      </c>
      <c r="Q1427" s="111">
        <v>54347.18</v>
      </c>
      <c r="R1427" s="111">
        <v>0</v>
      </c>
      <c r="S1427" s="111">
        <v>38.199938669119902</v>
      </c>
      <c r="T1427" s="111">
        <v>38.200000000000003</v>
      </c>
      <c r="U1427" s="181">
        <v>44561</v>
      </c>
    </row>
    <row r="1428" spans="1:21" ht="25.5" x14ac:dyDescent="0.2">
      <c r="A1428" s="466" t="s">
        <v>737</v>
      </c>
      <c r="B1428" s="485" t="s">
        <v>922</v>
      </c>
      <c r="C1428" s="56" t="s">
        <v>40</v>
      </c>
      <c r="D1428" s="195" t="s">
        <v>694</v>
      </c>
      <c r="E1428" s="56" t="s">
        <v>694</v>
      </c>
      <c r="F1428" s="195" t="s">
        <v>677</v>
      </c>
      <c r="G1428" s="56">
        <v>4</v>
      </c>
      <c r="H1428" s="57">
        <v>2608.8000000000002</v>
      </c>
      <c r="I1428" s="56">
        <v>2403.4</v>
      </c>
      <c r="J1428" s="56">
        <v>679.8</v>
      </c>
      <c r="K1428" s="468">
        <v>156</v>
      </c>
      <c r="L1428" s="488" t="s">
        <v>49</v>
      </c>
      <c r="M1428" s="111">
        <v>4284358</v>
      </c>
      <c r="N1428" s="111">
        <v>0</v>
      </c>
      <c r="O1428" s="51">
        <v>1947892.94</v>
      </c>
      <c r="P1428" s="51">
        <v>0</v>
      </c>
      <c r="Q1428" s="51">
        <v>2336465.06</v>
      </c>
      <c r="R1428" s="51">
        <v>0</v>
      </c>
      <c r="S1428" s="51">
        <v>6302.3801117975881</v>
      </c>
      <c r="T1428" s="51">
        <v>6302.38</v>
      </c>
      <c r="U1428" s="192">
        <v>44561</v>
      </c>
    </row>
    <row r="1429" spans="1:21" ht="25.5" x14ac:dyDescent="0.2">
      <c r="A1429" s="466" t="s">
        <v>737</v>
      </c>
      <c r="B1429" s="485" t="s">
        <v>922</v>
      </c>
      <c r="C1429" s="56" t="s">
        <v>40</v>
      </c>
      <c r="D1429" s="195" t="s">
        <v>694</v>
      </c>
      <c r="E1429" s="56" t="s">
        <v>694</v>
      </c>
      <c r="F1429" s="195" t="s">
        <v>683</v>
      </c>
      <c r="G1429" s="56">
        <v>4</v>
      </c>
      <c r="H1429" s="467">
        <v>2608.8000000000002</v>
      </c>
      <c r="I1429" s="56">
        <v>2403.4</v>
      </c>
      <c r="J1429" s="56">
        <v>679.8</v>
      </c>
      <c r="K1429" s="468">
        <v>156</v>
      </c>
      <c r="L1429" s="488" t="s">
        <v>112</v>
      </c>
      <c r="M1429" s="111">
        <v>139258</v>
      </c>
      <c r="N1429" s="111">
        <v>0</v>
      </c>
      <c r="O1429" s="51">
        <v>63313.960000000006</v>
      </c>
      <c r="P1429" s="51">
        <v>0</v>
      </c>
      <c r="Q1429" s="51">
        <v>75944.039999999994</v>
      </c>
      <c r="R1429" s="51">
        <v>0</v>
      </c>
      <c r="S1429" s="51">
        <v>53.380098129408154</v>
      </c>
      <c r="T1429" s="51">
        <v>53.38</v>
      </c>
      <c r="U1429" s="192">
        <v>44561</v>
      </c>
    </row>
    <row r="1430" spans="1:21" ht="25.5" x14ac:dyDescent="0.2">
      <c r="A1430" s="466" t="s">
        <v>737</v>
      </c>
      <c r="B1430" s="485" t="s">
        <v>922</v>
      </c>
      <c r="C1430" s="56" t="s">
        <v>40</v>
      </c>
      <c r="D1430" s="195" t="s">
        <v>694</v>
      </c>
      <c r="E1430" s="56" t="s">
        <v>694</v>
      </c>
      <c r="F1430" s="195" t="s">
        <v>683</v>
      </c>
      <c r="G1430" s="56">
        <v>4</v>
      </c>
      <c r="H1430" s="57">
        <v>2608.8000000000002</v>
      </c>
      <c r="I1430" s="56">
        <v>2403.4</v>
      </c>
      <c r="J1430" s="56">
        <v>679.8</v>
      </c>
      <c r="K1430" s="468">
        <v>156</v>
      </c>
      <c r="L1430" s="488" t="s">
        <v>491</v>
      </c>
      <c r="M1430" s="111">
        <v>5524708</v>
      </c>
      <c r="N1430" s="111">
        <v>0</v>
      </c>
      <c r="O1430" s="51">
        <v>2511820.84</v>
      </c>
      <c r="P1430" s="51">
        <v>0</v>
      </c>
      <c r="Q1430" s="51">
        <v>3012887.16</v>
      </c>
      <c r="R1430" s="51">
        <v>0</v>
      </c>
      <c r="S1430" s="51">
        <v>2117.720024532352</v>
      </c>
      <c r="T1430" s="51">
        <v>2117.7199999999998</v>
      </c>
      <c r="U1430" s="192">
        <v>44561</v>
      </c>
    </row>
    <row r="1431" spans="1:21" x14ac:dyDescent="0.2">
      <c r="A1431" s="478"/>
      <c r="B1431" s="510" t="s">
        <v>31</v>
      </c>
      <c r="C1431" s="480" t="s">
        <v>18</v>
      </c>
      <c r="D1431" s="480" t="s">
        <v>18</v>
      </c>
      <c r="E1431" s="480" t="s">
        <v>18</v>
      </c>
      <c r="F1431" s="480" t="s">
        <v>18</v>
      </c>
      <c r="G1431" s="413" t="s">
        <v>18</v>
      </c>
      <c r="H1431" s="481">
        <f>H1430</f>
        <v>2608.8000000000002</v>
      </c>
      <c r="I1431" s="481">
        <f>I1430</f>
        <v>2403.4</v>
      </c>
      <c r="J1431" s="481">
        <f>J1430</f>
        <v>679.8</v>
      </c>
      <c r="K1431" s="482">
        <f>K1430</f>
        <v>156</v>
      </c>
      <c r="L1431" s="480" t="s">
        <v>18</v>
      </c>
      <c r="M1431" s="474">
        <v>10047980</v>
      </c>
      <c r="N1431" s="474">
        <v>0</v>
      </c>
      <c r="O1431" s="474">
        <v>4568336.5599999996</v>
      </c>
      <c r="P1431" s="474">
        <v>0</v>
      </c>
      <c r="Q1431" s="474">
        <v>5479643.4400000004</v>
      </c>
      <c r="R1431" s="474">
        <v>0</v>
      </c>
      <c r="S1431" s="474" t="s">
        <v>18</v>
      </c>
      <c r="T1431" s="474" t="s">
        <v>18</v>
      </c>
      <c r="U1431" s="543" t="s">
        <v>18</v>
      </c>
    </row>
    <row r="1432" spans="1:21" x14ac:dyDescent="0.2">
      <c r="A1432" s="466" t="s">
        <v>738</v>
      </c>
      <c r="B1432" s="487" t="s">
        <v>923</v>
      </c>
      <c r="C1432" s="56" t="s">
        <v>40</v>
      </c>
      <c r="D1432" s="195" t="s">
        <v>684</v>
      </c>
      <c r="E1432" s="56" t="s">
        <v>684</v>
      </c>
      <c r="F1432" s="195" t="s">
        <v>695</v>
      </c>
      <c r="G1432" s="56">
        <v>2</v>
      </c>
      <c r="H1432" s="467">
        <v>1161.8</v>
      </c>
      <c r="I1432" s="56">
        <v>1003.2</v>
      </c>
      <c r="J1432" s="56">
        <v>697.6</v>
      </c>
      <c r="K1432" s="468">
        <v>45</v>
      </c>
      <c r="L1432" s="488" t="s">
        <v>94</v>
      </c>
      <c r="M1432" s="111">
        <v>161932</v>
      </c>
      <c r="N1432" s="111">
        <v>0</v>
      </c>
      <c r="O1432" s="51">
        <v>73622.75</v>
      </c>
      <c r="P1432" s="51">
        <v>0</v>
      </c>
      <c r="Q1432" s="51">
        <v>88309.25</v>
      </c>
      <c r="R1432" s="51">
        <v>0</v>
      </c>
      <c r="S1432" s="51">
        <v>139.38027199173698</v>
      </c>
      <c r="T1432" s="51">
        <v>139.38</v>
      </c>
      <c r="U1432" s="192">
        <v>44561</v>
      </c>
    </row>
    <row r="1433" spans="1:21" x14ac:dyDescent="0.2">
      <c r="A1433" s="466" t="s">
        <v>738</v>
      </c>
      <c r="B1433" s="487" t="s">
        <v>923</v>
      </c>
      <c r="C1433" s="56" t="s">
        <v>40</v>
      </c>
      <c r="D1433" s="195" t="s">
        <v>684</v>
      </c>
      <c r="E1433" s="56" t="s">
        <v>684</v>
      </c>
      <c r="F1433" s="195" t="s">
        <v>695</v>
      </c>
      <c r="G1433" s="56">
        <v>2</v>
      </c>
      <c r="H1433" s="467">
        <v>1161.8</v>
      </c>
      <c r="I1433" s="56">
        <v>1003.2</v>
      </c>
      <c r="J1433" s="56">
        <v>697.6</v>
      </c>
      <c r="K1433" s="468">
        <v>45</v>
      </c>
      <c r="L1433" s="488" t="s">
        <v>462</v>
      </c>
      <c r="M1433" s="111">
        <v>161932</v>
      </c>
      <c r="N1433" s="111">
        <v>0</v>
      </c>
      <c r="O1433" s="51">
        <v>73622.75</v>
      </c>
      <c r="P1433" s="51">
        <v>0</v>
      </c>
      <c r="Q1433" s="51">
        <v>88309.25</v>
      </c>
      <c r="R1433" s="51">
        <v>0</v>
      </c>
      <c r="S1433" s="51">
        <v>139.38027199173698</v>
      </c>
      <c r="T1433" s="51">
        <v>139.38</v>
      </c>
      <c r="U1433" s="192">
        <v>44561</v>
      </c>
    </row>
    <row r="1434" spans="1:21" x14ac:dyDescent="0.2">
      <c r="A1434" s="466" t="s">
        <v>738</v>
      </c>
      <c r="B1434" s="487" t="s">
        <v>923</v>
      </c>
      <c r="C1434" s="56" t="s">
        <v>40</v>
      </c>
      <c r="D1434" s="195" t="s">
        <v>684</v>
      </c>
      <c r="E1434" s="56" t="s">
        <v>684</v>
      </c>
      <c r="F1434" s="195" t="s">
        <v>695</v>
      </c>
      <c r="G1434" s="56">
        <v>2</v>
      </c>
      <c r="H1434" s="467">
        <v>1161.8</v>
      </c>
      <c r="I1434" s="56">
        <v>1003.2</v>
      </c>
      <c r="J1434" s="56">
        <v>697.6</v>
      </c>
      <c r="K1434" s="468">
        <v>45</v>
      </c>
      <c r="L1434" s="488" t="s">
        <v>87</v>
      </c>
      <c r="M1434" s="111">
        <v>213214</v>
      </c>
      <c r="N1434" s="111">
        <v>0</v>
      </c>
      <c r="O1434" s="51">
        <v>96938.22</v>
      </c>
      <c r="P1434" s="51">
        <v>0</v>
      </c>
      <c r="Q1434" s="51">
        <v>116275.78</v>
      </c>
      <c r="R1434" s="51">
        <v>0</v>
      </c>
      <c r="S1434" s="51">
        <v>183.52039938027201</v>
      </c>
      <c r="T1434" s="51">
        <v>183.52</v>
      </c>
      <c r="U1434" s="192">
        <v>44561</v>
      </c>
    </row>
    <row r="1435" spans="1:21" x14ac:dyDescent="0.2">
      <c r="A1435" s="466" t="s">
        <v>738</v>
      </c>
      <c r="B1435" s="487" t="s">
        <v>923</v>
      </c>
      <c r="C1435" s="56" t="s">
        <v>40</v>
      </c>
      <c r="D1435" s="56" t="s">
        <v>684</v>
      </c>
      <c r="E1435" s="56" t="s">
        <v>684</v>
      </c>
      <c r="F1435" s="195" t="s">
        <v>695</v>
      </c>
      <c r="G1435" s="56">
        <v>2</v>
      </c>
      <c r="H1435" s="57">
        <v>1161.8</v>
      </c>
      <c r="I1435" s="56">
        <v>1003.2</v>
      </c>
      <c r="J1435" s="56">
        <v>697.6</v>
      </c>
      <c r="K1435" s="468">
        <v>45</v>
      </c>
      <c r="L1435" s="488" t="s">
        <v>34</v>
      </c>
      <c r="M1435" s="111">
        <v>727682</v>
      </c>
      <c r="N1435" s="111">
        <v>0</v>
      </c>
      <c r="O1435" s="51">
        <v>330842.25</v>
      </c>
      <c r="P1435" s="51">
        <v>0</v>
      </c>
      <c r="Q1435" s="51">
        <v>396839.75</v>
      </c>
      <c r="R1435" s="51">
        <v>0</v>
      </c>
      <c r="S1435" s="51">
        <v>626.34016181786888</v>
      </c>
      <c r="T1435" s="51">
        <v>626.34</v>
      </c>
      <c r="U1435" s="192">
        <v>44561</v>
      </c>
    </row>
    <row r="1436" spans="1:21" x14ac:dyDescent="0.2">
      <c r="A1436" s="466" t="s">
        <v>738</v>
      </c>
      <c r="B1436" s="487" t="s">
        <v>923</v>
      </c>
      <c r="C1436" s="56" t="s">
        <v>40</v>
      </c>
      <c r="D1436" s="56" t="s">
        <v>684</v>
      </c>
      <c r="E1436" s="56" t="s">
        <v>684</v>
      </c>
      <c r="F1436" s="195" t="s">
        <v>695</v>
      </c>
      <c r="G1436" s="56">
        <v>2</v>
      </c>
      <c r="H1436" s="57">
        <v>1161.8</v>
      </c>
      <c r="I1436" s="56">
        <v>1003.2</v>
      </c>
      <c r="J1436" s="56">
        <v>697.6</v>
      </c>
      <c r="K1436" s="468">
        <v>45</v>
      </c>
      <c r="L1436" s="488" t="s">
        <v>41</v>
      </c>
      <c r="M1436" s="111">
        <v>414716</v>
      </c>
      <c r="N1436" s="111">
        <v>0</v>
      </c>
      <c r="O1436" s="51">
        <v>188551.56</v>
      </c>
      <c r="P1436" s="51">
        <v>0</v>
      </c>
      <c r="Q1436" s="51">
        <v>226164.44</v>
      </c>
      <c r="R1436" s="51">
        <v>0</v>
      </c>
      <c r="S1436" s="51">
        <v>356.95988982613187</v>
      </c>
      <c r="T1436" s="51">
        <v>356.96</v>
      </c>
      <c r="U1436" s="192">
        <v>44561</v>
      </c>
    </row>
    <row r="1437" spans="1:21" x14ac:dyDescent="0.2">
      <c r="A1437" s="466" t="s">
        <v>738</v>
      </c>
      <c r="B1437" s="487" t="s">
        <v>923</v>
      </c>
      <c r="C1437" s="56" t="s">
        <v>40</v>
      </c>
      <c r="D1437" s="56" t="s">
        <v>684</v>
      </c>
      <c r="E1437" s="56" t="s">
        <v>684</v>
      </c>
      <c r="F1437" s="195" t="s">
        <v>695</v>
      </c>
      <c r="G1437" s="56">
        <v>2</v>
      </c>
      <c r="H1437" s="467">
        <v>1161.8</v>
      </c>
      <c r="I1437" s="56">
        <v>1003.2</v>
      </c>
      <c r="J1437" s="56">
        <v>697.6</v>
      </c>
      <c r="K1437" s="468">
        <v>45</v>
      </c>
      <c r="L1437" s="488" t="s">
        <v>111</v>
      </c>
      <c r="M1437" s="111">
        <v>323863</v>
      </c>
      <c r="N1437" s="111">
        <v>0</v>
      </c>
      <c r="O1437" s="51">
        <v>147245.04</v>
      </c>
      <c r="P1437" s="51">
        <v>0</v>
      </c>
      <c r="Q1437" s="51">
        <v>176617.96</v>
      </c>
      <c r="R1437" s="51">
        <v>0</v>
      </c>
      <c r="S1437" s="51">
        <v>278.75968325012911</v>
      </c>
      <c r="T1437" s="51">
        <v>278.76</v>
      </c>
      <c r="U1437" s="192">
        <v>44561</v>
      </c>
    </row>
    <row r="1438" spans="1:21" ht="13.5" thickBot="1" x14ac:dyDescent="0.25">
      <c r="A1438" s="496" t="s">
        <v>738</v>
      </c>
      <c r="B1438" s="487" t="s">
        <v>923</v>
      </c>
      <c r="C1438" s="182" t="s">
        <v>40</v>
      </c>
      <c r="D1438" s="188" t="s">
        <v>684</v>
      </c>
      <c r="E1438" s="182" t="s">
        <v>684</v>
      </c>
      <c r="F1438" s="188" t="s">
        <v>695</v>
      </c>
      <c r="G1438" s="182">
        <v>2</v>
      </c>
      <c r="H1438" s="183">
        <v>1161.8</v>
      </c>
      <c r="I1438" s="182">
        <v>1003.2</v>
      </c>
      <c r="J1438" s="182">
        <v>697.6</v>
      </c>
      <c r="K1438" s="498">
        <v>45</v>
      </c>
      <c r="L1438" s="499" t="s">
        <v>83</v>
      </c>
      <c r="M1438" s="113">
        <v>12590369</v>
      </c>
      <c r="N1438" s="113">
        <v>0</v>
      </c>
      <c r="O1438" s="151">
        <v>5724239.4100000001</v>
      </c>
      <c r="P1438" s="151">
        <v>0</v>
      </c>
      <c r="Q1438" s="151">
        <v>6866129.5899999999</v>
      </c>
      <c r="R1438" s="151">
        <v>0</v>
      </c>
      <c r="S1438" s="151">
        <v>10836.950421759338</v>
      </c>
      <c r="T1438" s="151">
        <v>10836.95</v>
      </c>
      <c r="U1438" s="184">
        <v>44561</v>
      </c>
    </row>
    <row r="1439" spans="1:21" ht="13.5" thickBot="1" x14ac:dyDescent="0.25">
      <c r="A1439" s="520"/>
      <c r="B1439" s="521" t="s">
        <v>31</v>
      </c>
      <c r="C1439" s="132" t="s">
        <v>18</v>
      </c>
      <c r="D1439" s="132" t="s">
        <v>18</v>
      </c>
      <c r="E1439" s="132" t="s">
        <v>18</v>
      </c>
      <c r="F1439" s="132" t="s">
        <v>18</v>
      </c>
      <c r="G1439" s="132" t="s">
        <v>18</v>
      </c>
      <c r="H1439" s="502">
        <f>H1438</f>
        <v>1161.8</v>
      </c>
      <c r="I1439" s="502">
        <f>I1438</f>
        <v>1003.2</v>
      </c>
      <c r="J1439" s="502">
        <f>J1438</f>
        <v>697.6</v>
      </c>
      <c r="K1439" s="503">
        <f>K1438</f>
        <v>45</v>
      </c>
      <c r="L1439" s="132" t="s">
        <v>18</v>
      </c>
      <c r="M1439" s="133">
        <v>14593708</v>
      </c>
      <c r="N1439" s="133">
        <v>0</v>
      </c>
      <c r="O1439" s="133">
        <v>6635061.9800000004</v>
      </c>
      <c r="P1439" s="133">
        <v>0</v>
      </c>
      <c r="Q1439" s="133">
        <v>7958646.0199999996</v>
      </c>
      <c r="R1439" s="133">
        <v>0</v>
      </c>
      <c r="S1439" s="133" t="s">
        <v>18</v>
      </c>
      <c r="T1439" s="133" t="s">
        <v>18</v>
      </c>
      <c r="U1439" s="504" t="s">
        <v>18</v>
      </c>
    </row>
    <row r="1440" spans="1:21" ht="17.25" customHeight="1" x14ac:dyDescent="0.2">
      <c r="A1440" s="463" t="s">
        <v>742</v>
      </c>
      <c r="B1440" s="485" t="s">
        <v>924</v>
      </c>
      <c r="C1440" s="160" t="s">
        <v>40</v>
      </c>
      <c r="D1440" s="160" t="s">
        <v>696</v>
      </c>
      <c r="E1440" s="160" t="s">
        <v>696</v>
      </c>
      <c r="F1440" s="187" t="s">
        <v>695</v>
      </c>
      <c r="G1440" s="160">
        <v>2</v>
      </c>
      <c r="H1440" s="161">
        <v>1007.2</v>
      </c>
      <c r="I1440" s="160">
        <v>929.8</v>
      </c>
      <c r="J1440" s="160">
        <v>611.29999999999995</v>
      </c>
      <c r="K1440" s="465">
        <v>48</v>
      </c>
      <c r="L1440" s="486" t="s">
        <v>34</v>
      </c>
      <c r="M1440" s="111">
        <v>630850</v>
      </c>
      <c r="N1440" s="111">
        <v>0</v>
      </c>
      <c r="O1440" s="111">
        <v>286817.36</v>
      </c>
      <c r="P1440" s="111">
        <v>0</v>
      </c>
      <c r="Q1440" s="111">
        <v>344032.64</v>
      </c>
      <c r="R1440" s="111">
        <v>0</v>
      </c>
      <c r="S1440" s="111">
        <v>626.3403494837172</v>
      </c>
      <c r="T1440" s="111">
        <v>626.34</v>
      </c>
      <c r="U1440" s="181">
        <v>44561</v>
      </c>
    </row>
    <row r="1441" spans="1:21" ht="16.5" customHeight="1" x14ac:dyDescent="0.2">
      <c r="A1441" s="466" t="s">
        <v>742</v>
      </c>
      <c r="B1441" s="485" t="s">
        <v>924</v>
      </c>
      <c r="C1441" s="56" t="s">
        <v>40</v>
      </c>
      <c r="D1441" s="56" t="s">
        <v>696</v>
      </c>
      <c r="E1441" s="56" t="s">
        <v>696</v>
      </c>
      <c r="F1441" s="195" t="s">
        <v>695</v>
      </c>
      <c r="G1441" s="56">
        <v>2</v>
      </c>
      <c r="H1441" s="57">
        <v>1007.2</v>
      </c>
      <c r="I1441" s="56">
        <v>929.8</v>
      </c>
      <c r="J1441" s="56">
        <v>611.29999999999995</v>
      </c>
      <c r="K1441" s="468">
        <v>48</v>
      </c>
      <c r="L1441" s="488" t="s">
        <v>48</v>
      </c>
      <c r="M1441" s="111">
        <v>2039056</v>
      </c>
      <c r="N1441" s="111">
        <v>0</v>
      </c>
      <c r="O1441" s="51">
        <v>927061.37000000011</v>
      </c>
      <c r="P1441" s="51">
        <v>0</v>
      </c>
      <c r="Q1441" s="51">
        <v>1111994.6299999999</v>
      </c>
      <c r="R1441" s="51">
        <v>0</v>
      </c>
      <c r="S1441" s="51">
        <v>2024.4797458300238</v>
      </c>
      <c r="T1441" s="51">
        <v>2024.48</v>
      </c>
      <c r="U1441" s="192">
        <v>44561</v>
      </c>
    </row>
    <row r="1442" spans="1:21" ht="15.75" customHeight="1" x14ac:dyDescent="0.2">
      <c r="A1442" s="466" t="s">
        <v>742</v>
      </c>
      <c r="B1442" s="485" t="s">
        <v>924</v>
      </c>
      <c r="C1442" s="56" t="s">
        <v>40</v>
      </c>
      <c r="D1442" s="56" t="s">
        <v>696</v>
      </c>
      <c r="E1442" s="56" t="s">
        <v>696</v>
      </c>
      <c r="F1442" s="195" t="s">
        <v>695</v>
      </c>
      <c r="G1442" s="56">
        <v>2</v>
      </c>
      <c r="H1442" s="57">
        <v>1007.2</v>
      </c>
      <c r="I1442" s="56">
        <v>929.8</v>
      </c>
      <c r="J1442" s="56">
        <v>611.29999999999995</v>
      </c>
      <c r="K1442" s="468">
        <v>48</v>
      </c>
      <c r="L1442" s="488" t="s">
        <v>36</v>
      </c>
      <c r="M1442" s="111">
        <v>4244784</v>
      </c>
      <c r="N1442" s="111">
        <v>0</v>
      </c>
      <c r="O1442" s="51">
        <v>1929900.5299999998</v>
      </c>
      <c r="P1442" s="51">
        <v>0</v>
      </c>
      <c r="Q1442" s="51">
        <v>2314883.4700000002</v>
      </c>
      <c r="R1442" s="51">
        <v>0</v>
      </c>
      <c r="S1442" s="51">
        <v>4214.440031771247</v>
      </c>
      <c r="T1442" s="51">
        <v>4214.4399999999996</v>
      </c>
      <c r="U1442" s="192">
        <v>44561</v>
      </c>
    </row>
    <row r="1443" spans="1:21" ht="15.75" customHeight="1" x14ac:dyDescent="0.2">
      <c r="A1443" s="466" t="s">
        <v>742</v>
      </c>
      <c r="B1443" s="485" t="s">
        <v>924</v>
      </c>
      <c r="C1443" s="56" t="s">
        <v>40</v>
      </c>
      <c r="D1443" s="56" t="s">
        <v>696</v>
      </c>
      <c r="E1443" s="56" t="s">
        <v>696</v>
      </c>
      <c r="F1443" s="195" t="s">
        <v>695</v>
      </c>
      <c r="G1443" s="56">
        <v>2</v>
      </c>
      <c r="H1443" s="57">
        <v>1007.2</v>
      </c>
      <c r="I1443" s="56">
        <v>929.8</v>
      </c>
      <c r="J1443" s="56">
        <v>611.29999999999995</v>
      </c>
      <c r="K1443" s="468">
        <v>48</v>
      </c>
      <c r="L1443" s="488" t="s">
        <v>41</v>
      </c>
      <c r="M1443" s="111">
        <v>359530</v>
      </c>
      <c r="N1443" s="111">
        <v>0</v>
      </c>
      <c r="O1443" s="51">
        <v>163461.12</v>
      </c>
      <c r="P1443" s="51">
        <v>0</v>
      </c>
      <c r="Q1443" s="51">
        <v>196068.88</v>
      </c>
      <c r="R1443" s="51">
        <v>0</v>
      </c>
      <c r="S1443" s="51">
        <v>356.95988880063538</v>
      </c>
      <c r="T1443" s="51">
        <v>356.96</v>
      </c>
      <c r="U1443" s="192">
        <v>44561</v>
      </c>
    </row>
    <row r="1444" spans="1:21" ht="17.25" customHeight="1" x14ac:dyDescent="0.2">
      <c r="A1444" s="466" t="s">
        <v>742</v>
      </c>
      <c r="B1444" s="485" t="s">
        <v>924</v>
      </c>
      <c r="C1444" s="56" t="s">
        <v>40</v>
      </c>
      <c r="D1444" s="195" t="s">
        <v>696</v>
      </c>
      <c r="E1444" s="56" t="s">
        <v>696</v>
      </c>
      <c r="F1444" s="195" t="s">
        <v>695</v>
      </c>
      <c r="G1444" s="56">
        <v>2</v>
      </c>
      <c r="H1444" s="57">
        <v>1007.2</v>
      </c>
      <c r="I1444" s="56">
        <v>929.8</v>
      </c>
      <c r="J1444" s="56">
        <v>611.29999999999995</v>
      </c>
      <c r="K1444" s="468">
        <v>48</v>
      </c>
      <c r="L1444" s="488" t="s">
        <v>83</v>
      </c>
      <c r="M1444" s="111">
        <v>10914976</v>
      </c>
      <c r="N1444" s="111">
        <v>0</v>
      </c>
      <c r="O1444" s="51">
        <v>4962518.24</v>
      </c>
      <c r="P1444" s="51">
        <v>0</v>
      </c>
      <c r="Q1444" s="51">
        <v>5952457.7599999998</v>
      </c>
      <c r="R1444" s="51">
        <v>0</v>
      </c>
      <c r="S1444" s="51">
        <v>10836.949960285941</v>
      </c>
      <c r="T1444" s="51">
        <v>10836.95</v>
      </c>
      <c r="U1444" s="192">
        <v>44561</v>
      </c>
    </row>
    <row r="1445" spans="1:21" x14ac:dyDescent="0.2">
      <c r="A1445" s="478"/>
      <c r="B1445" s="510" t="s">
        <v>31</v>
      </c>
      <c r="C1445" s="480" t="s">
        <v>18</v>
      </c>
      <c r="D1445" s="480" t="s">
        <v>18</v>
      </c>
      <c r="E1445" s="480" t="s">
        <v>18</v>
      </c>
      <c r="F1445" s="480" t="s">
        <v>18</v>
      </c>
      <c r="G1445" s="413" t="s">
        <v>18</v>
      </c>
      <c r="H1445" s="481">
        <f>H1444</f>
        <v>1007.2</v>
      </c>
      <c r="I1445" s="481">
        <f>I1444</f>
        <v>929.8</v>
      </c>
      <c r="J1445" s="481">
        <f>J1444</f>
        <v>611.29999999999995</v>
      </c>
      <c r="K1445" s="482">
        <f>K1444</f>
        <v>48</v>
      </c>
      <c r="L1445" s="480" t="s">
        <v>18</v>
      </c>
      <c r="M1445" s="474">
        <v>18189196</v>
      </c>
      <c r="N1445" s="474">
        <v>0</v>
      </c>
      <c r="O1445" s="474">
        <v>8269758.6200000001</v>
      </c>
      <c r="P1445" s="474">
        <v>0</v>
      </c>
      <c r="Q1445" s="474">
        <v>9919437.379999999</v>
      </c>
      <c r="R1445" s="474">
        <v>0</v>
      </c>
      <c r="S1445" s="474" t="s">
        <v>18</v>
      </c>
      <c r="T1445" s="474" t="s">
        <v>18</v>
      </c>
      <c r="U1445" s="543" t="s">
        <v>18</v>
      </c>
    </row>
    <row r="1446" spans="1:21" ht="13.5" thickBot="1" x14ac:dyDescent="0.25">
      <c r="A1446" s="496" t="s">
        <v>743</v>
      </c>
      <c r="B1446" s="497" t="s">
        <v>925</v>
      </c>
      <c r="C1446" s="182" t="s">
        <v>40</v>
      </c>
      <c r="D1446" s="188" t="s">
        <v>697</v>
      </c>
      <c r="E1446" s="182" t="s">
        <v>697</v>
      </c>
      <c r="F1446" s="188" t="s">
        <v>695</v>
      </c>
      <c r="G1446" s="182">
        <v>2</v>
      </c>
      <c r="H1446" s="183">
        <v>492.1</v>
      </c>
      <c r="I1446" s="182">
        <v>434.5</v>
      </c>
      <c r="J1446" s="182"/>
      <c r="K1446" s="498">
        <v>24</v>
      </c>
      <c r="L1446" s="499" t="s">
        <v>83</v>
      </c>
      <c r="M1446" s="113">
        <v>5332863</v>
      </c>
      <c r="N1446" s="113">
        <v>0</v>
      </c>
      <c r="O1446" s="151">
        <v>2424598.08</v>
      </c>
      <c r="P1446" s="151">
        <v>0</v>
      </c>
      <c r="Q1446" s="151">
        <v>2908264.92</v>
      </c>
      <c r="R1446" s="151">
        <v>0</v>
      </c>
      <c r="S1446" s="151">
        <v>10836.949806949806</v>
      </c>
      <c r="T1446" s="151">
        <v>10836.95</v>
      </c>
      <c r="U1446" s="184">
        <v>44561</v>
      </c>
    </row>
    <row r="1447" spans="1:21" ht="13.5" thickBot="1" x14ac:dyDescent="0.25">
      <c r="A1447" s="520"/>
      <c r="B1447" s="521" t="s">
        <v>31</v>
      </c>
      <c r="C1447" s="132" t="s">
        <v>18</v>
      </c>
      <c r="D1447" s="132" t="s">
        <v>18</v>
      </c>
      <c r="E1447" s="132" t="s">
        <v>18</v>
      </c>
      <c r="F1447" s="132" t="s">
        <v>18</v>
      </c>
      <c r="G1447" s="132" t="s">
        <v>18</v>
      </c>
      <c r="H1447" s="502">
        <f>H1446</f>
        <v>492.1</v>
      </c>
      <c r="I1447" s="502">
        <f>I1446</f>
        <v>434.5</v>
      </c>
      <c r="J1447" s="502">
        <f>J1446</f>
        <v>0</v>
      </c>
      <c r="K1447" s="503">
        <f>K1446</f>
        <v>24</v>
      </c>
      <c r="L1447" s="132" t="s">
        <v>18</v>
      </c>
      <c r="M1447" s="133">
        <v>5332863</v>
      </c>
      <c r="N1447" s="133">
        <v>0</v>
      </c>
      <c r="O1447" s="133">
        <v>2424598.08</v>
      </c>
      <c r="P1447" s="133">
        <v>0</v>
      </c>
      <c r="Q1447" s="133">
        <v>2908264.92</v>
      </c>
      <c r="R1447" s="133">
        <v>0</v>
      </c>
      <c r="S1447" s="133" t="s">
        <v>18</v>
      </c>
      <c r="T1447" s="133" t="s">
        <v>18</v>
      </c>
      <c r="U1447" s="504" t="s">
        <v>18</v>
      </c>
    </row>
    <row r="1448" spans="1:21" x14ac:dyDescent="0.2">
      <c r="A1448" s="463" t="s">
        <v>744</v>
      </c>
      <c r="B1448" s="485" t="s">
        <v>966</v>
      </c>
      <c r="C1448" s="160" t="s">
        <v>40</v>
      </c>
      <c r="D1448" s="187" t="s">
        <v>708</v>
      </c>
      <c r="E1448" s="160" t="s">
        <v>708</v>
      </c>
      <c r="F1448" s="187" t="s">
        <v>687</v>
      </c>
      <c r="G1448" s="160">
        <v>5</v>
      </c>
      <c r="H1448" s="464">
        <v>4693.3999999999996</v>
      </c>
      <c r="I1448" s="160">
        <v>4323.8</v>
      </c>
      <c r="J1448" s="160">
        <v>1493</v>
      </c>
      <c r="K1448" s="465">
        <v>288</v>
      </c>
      <c r="L1448" s="486" t="s">
        <v>87</v>
      </c>
      <c r="M1448" s="111">
        <v>473001</v>
      </c>
      <c r="N1448" s="111">
        <v>0</v>
      </c>
      <c r="O1448" s="111">
        <v>215050.96</v>
      </c>
      <c r="P1448" s="111">
        <v>0</v>
      </c>
      <c r="Q1448" s="111">
        <v>257950.04</v>
      </c>
      <c r="R1448" s="111">
        <v>0</v>
      </c>
      <c r="S1448" s="111">
        <v>100.780031533643</v>
      </c>
      <c r="T1448" s="111">
        <v>100.78</v>
      </c>
      <c r="U1448" s="181">
        <v>44561</v>
      </c>
    </row>
    <row r="1449" spans="1:21" x14ac:dyDescent="0.2">
      <c r="A1449" s="466" t="s">
        <v>744</v>
      </c>
      <c r="B1449" s="487" t="s">
        <v>966</v>
      </c>
      <c r="C1449" s="56" t="s">
        <v>40</v>
      </c>
      <c r="D1449" s="195" t="s">
        <v>708</v>
      </c>
      <c r="E1449" s="56" t="s">
        <v>708</v>
      </c>
      <c r="F1449" s="195" t="s">
        <v>687</v>
      </c>
      <c r="G1449" s="56">
        <v>5</v>
      </c>
      <c r="H1449" s="57">
        <v>4693.3999999999996</v>
      </c>
      <c r="I1449" s="56">
        <v>4323.8</v>
      </c>
      <c r="J1449" s="56">
        <v>1493</v>
      </c>
      <c r="K1449" s="468">
        <v>288</v>
      </c>
      <c r="L1449" s="488" t="s">
        <v>36</v>
      </c>
      <c r="M1449" s="111">
        <v>18489743</v>
      </c>
      <c r="N1449" s="111">
        <v>0</v>
      </c>
      <c r="O1449" s="51">
        <v>8406402.9900000002</v>
      </c>
      <c r="P1449" s="51">
        <v>0</v>
      </c>
      <c r="Q1449" s="51">
        <v>10083340.01</v>
      </c>
      <c r="R1449" s="51">
        <v>0</v>
      </c>
      <c r="S1449" s="51">
        <v>3939.5199642050543</v>
      </c>
      <c r="T1449" s="51">
        <v>3939.52</v>
      </c>
      <c r="U1449" s="192">
        <v>44561</v>
      </c>
    </row>
    <row r="1450" spans="1:21" x14ac:dyDescent="0.2">
      <c r="A1450" s="466" t="s">
        <v>744</v>
      </c>
      <c r="B1450" s="487" t="s">
        <v>966</v>
      </c>
      <c r="C1450" s="56" t="s">
        <v>40</v>
      </c>
      <c r="D1450" s="195" t="s">
        <v>708</v>
      </c>
      <c r="E1450" s="56" t="s">
        <v>708</v>
      </c>
      <c r="F1450" s="195" t="s">
        <v>687</v>
      </c>
      <c r="G1450" s="56">
        <v>5</v>
      </c>
      <c r="H1450" s="467">
        <v>4693.3999999999996</v>
      </c>
      <c r="I1450" s="56">
        <v>4323.8</v>
      </c>
      <c r="J1450" s="56">
        <v>1493</v>
      </c>
      <c r="K1450" s="468">
        <v>288</v>
      </c>
      <c r="L1450" s="488" t="s">
        <v>462</v>
      </c>
      <c r="M1450" s="111">
        <v>359233</v>
      </c>
      <c r="N1450" s="111">
        <v>0</v>
      </c>
      <c r="O1450" s="51">
        <v>163326.09</v>
      </c>
      <c r="P1450" s="51">
        <v>0</v>
      </c>
      <c r="Q1450" s="51">
        <v>195906.91</v>
      </c>
      <c r="R1450" s="51">
        <v>0</v>
      </c>
      <c r="S1450" s="51">
        <v>76.54003494268548</v>
      </c>
      <c r="T1450" s="51">
        <v>76.540000000000006</v>
      </c>
      <c r="U1450" s="192">
        <v>44561</v>
      </c>
    </row>
    <row r="1451" spans="1:21" x14ac:dyDescent="0.2">
      <c r="A1451" s="466" t="s">
        <v>744</v>
      </c>
      <c r="B1451" s="487" t="s">
        <v>966</v>
      </c>
      <c r="C1451" s="56" t="s">
        <v>40</v>
      </c>
      <c r="D1451" s="195" t="s">
        <v>708</v>
      </c>
      <c r="E1451" s="56" t="s">
        <v>708</v>
      </c>
      <c r="F1451" s="195" t="s">
        <v>687</v>
      </c>
      <c r="G1451" s="56">
        <v>5</v>
      </c>
      <c r="H1451" s="57">
        <v>4693.3999999999996</v>
      </c>
      <c r="I1451" s="56">
        <v>4323.8</v>
      </c>
      <c r="J1451" s="56">
        <v>1493</v>
      </c>
      <c r="K1451" s="468">
        <v>288</v>
      </c>
      <c r="L1451" s="488" t="s">
        <v>48</v>
      </c>
      <c r="M1451" s="111">
        <v>5111206</v>
      </c>
      <c r="N1451" s="111">
        <v>0</v>
      </c>
      <c r="O1451" s="51">
        <v>2323821.23</v>
      </c>
      <c r="P1451" s="51">
        <v>0</v>
      </c>
      <c r="Q1451" s="51">
        <v>2787384.77</v>
      </c>
      <c r="R1451" s="51">
        <v>0</v>
      </c>
      <c r="S1451" s="51">
        <v>1089.0199002855074</v>
      </c>
      <c r="T1451" s="51">
        <v>1089.02</v>
      </c>
      <c r="U1451" s="192">
        <v>44561</v>
      </c>
    </row>
    <row r="1452" spans="1:21" x14ac:dyDescent="0.2">
      <c r="A1452" s="478"/>
      <c r="B1452" s="510" t="s">
        <v>31</v>
      </c>
      <c r="C1452" s="480" t="s">
        <v>18</v>
      </c>
      <c r="D1452" s="480" t="s">
        <v>18</v>
      </c>
      <c r="E1452" s="480" t="s">
        <v>18</v>
      </c>
      <c r="F1452" s="480" t="s">
        <v>18</v>
      </c>
      <c r="G1452" s="413" t="s">
        <v>18</v>
      </c>
      <c r="H1452" s="481">
        <f>H1451</f>
        <v>4693.3999999999996</v>
      </c>
      <c r="I1452" s="481">
        <f>I1451</f>
        <v>4323.8</v>
      </c>
      <c r="J1452" s="481">
        <f>J1451</f>
        <v>1493</v>
      </c>
      <c r="K1452" s="482">
        <f>K1451</f>
        <v>288</v>
      </c>
      <c r="L1452" s="480" t="s">
        <v>18</v>
      </c>
      <c r="M1452" s="474">
        <v>24433183</v>
      </c>
      <c r="N1452" s="474">
        <v>0</v>
      </c>
      <c r="O1452" s="474">
        <v>11108601.270000001</v>
      </c>
      <c r="P1452" s="474">
        <v>0</v>
      </c>
      <c r="Q1452" s="474">
        <v>13324581.729999999</v>
      </c>
      <c r="R1452" s="474">
        <v>0</v>
      </c>
      <c r="S1452" s="474" t="s">
        <v>18</v>
      </c>
      <c r="T1452" s="474" t="s">
        <v>18</v>
      </c>
      <c r="U1452" s="543" t="s">
        <v>18</v>
      </c>
    </row>
    <row r="1453" spans="1:21" ht="25.5" x14ac:dyDescent="0.2">
      <c r="A1453" s="466" t="s">
        <v>746</v>
      </c>
      <c r="B1453" s="487" t="s">
        <v>926</v>
      </c>
      <c r="C1453" s="56" t="s">
        <v>40</v>
      </c>
      <c r="D1453" s="195" t="s">
        <v>698</v>
      </c>
      <c r="E1453" s="56" t="s">
        <v>698</v>
      </c>
      <c r="F1453" s="195" t="s">
        <v>690</v>
      </c>
      <c r="G1453" s="56">
        <v>3</v>
      </c>
      <c r="H1453" s="467">
        <v>746.3</v>
      </c>
      <c r="I1453" s="56">
        <v>628.20000000000005</v>
      </c>
      <c r="J1453" s="56">
        <v>299.7</v>
      </c>
      <c r="K1453" s="468">
        <v>24</v>
      </c>
      <c r="L1453" s="488" t="s">
        <v>96</v>
      </c>
      <c r="M1453" s="111">
        <v>56211</v>
      </c>
      <c r="N1453" s="111">
        <v>0</v>
      </c>
      <c r="O1453" s="51">
        <v>25556.46</v>
      </c>
      <c r="P1453" s="51">
        <v>0</v>
      </c>
      <c r="Q1453" s="51">
        <v>30654.54</v>
      </c>
      <c r="R1453" s="51">
        <v>0</v>
      </c>
      <c r="S1453" s="51">
        <v>75.319576577783735</v>
      </c>
      <c r="T1453" s="51">
        <v>75.319999999999993</v>
      </c>
      <c r="U1453" s="192">
        <v>44561</v>
      </c>
    </row>
    <row r="1454" spans="1:21" x14ac:dyDescent="0.2">
      <c r="A1454" s="466" t="s">
        <v>746</v>
      </c>
      <c r="B1454" s="487" t="s">
        <v>926</v>
      </c>
      <c r="C1454" s="56" t="s">
        <v>40</v>
      </c>
      <c r="D1454" s="195" t="s">
        <v>698</v>
      </c>
      <c r="E1454" s="56" t="s">
        <v>698</v>
      </c>
      <c r="F1454" s="195" t="s">
        <v>690</v>
      </c>
      <c r="G1454" s="56">
        <v>3</v>
      </c>
      <c r="H1454" s="57">
        <v>746.3</v>
      </c>
      <c r="I1454" s="56">
        <v>628.20000000000005</v>
      </c>
      <c r="J1454" s="56">
        <v>299.7</v>
      </c>
      <c r="K1454" s="468">
        <v>24</v>
      </c>
      <c r="L1454" s="488" t="s">
        <v>95</v>
      </c>
      <c r="M1454" s="111">
        <v>371381</v>
      </c>
      <c r="N1454" s="111">
        <v>0</v>
      </c>
      <c r="O1454" s="51">
        <v>168849.2</v>
      </c>
      <c r="P1454" s="51">
        <v>0</v>
      </c>
      <c r="Q1454" s="51">
        <v>202531.8</v>
      </c>
      <c r="R1454" s="51">
        <v>0</v>
      </c>
      <c r="S1454" s="51">
        <v>497.62963955513874</v>
      </c>
      <c r="T1454" s="51">
        <v>497.63</v>
      </c>
      <c r="U1454" s="192">
        <v>44561</v>
      </c>
    </row>
    <row r="1455" spans="1:21" x14ac:dyDescent="0.2">
      <c r="A1455" s="466" t="s">
        <v>746</v>
      </c>
      <c r="B1455" s="487" t="s">
        <v>926</v>
      </c>
      <c r="C1455" s="56" t="s">
        <v>40</v>
      </c>
      <c r="D1455" s="56" t="s">
        <v>698</v>
      </c>
      <c r="E1455" s="56" t="s">
        <v>698</v>
      </c>
      <c r="F1455" s="195" t="s">
        <v>690</v>
      </c>
      <c r="G1455" s="56">
        <v>3</v>
      </c>
      <c r="H1455" s="57">
        <v>746.3</v>
      </c>
      <c r="I1455" s="56">
        <v>628.20000000000005</v>
      </c>
      <c r="J1455" s="56">
        <v>299.7</v>
      </c>
      <c r="K1455" s="468">
        <v>24</v>
      </c>
      <c r="L1455" s="488" t="s">
        <v>34</v>
      </c>
      <c r="M1455" s="111">
        <v>467438</v>
      </c>
      <c r="N1455" s="111">
        <v>0</v>
      </c>
      <c r="O1455" s="51">
        <v>212521.73</v>
      </c>
      <c r="P1455" s="51">
        <v>0</v>
      </c>
      <c r="Q1455" s="51">
        <v>254916.27</v>
      </c>
      <c r="R1455" s="51">
        <v>0</v>
      </c>
      <c r="S1455" s="51">
        <v>626.34061369422488</v>
      </c>
      <c r="T1455" s="51">
        <v>626.34</v>
      </c>
      <c r="U1455" s="192">
        <v>44561</v>
      </c>
    </row>
    <row r="1456" spans="1:21" x14ac:dyDescent="0.2">
      <c r="A1456" s="466" t="s">
        <v>746</v>
      </c>
      <c r="B1456" s="487" t="s">
        <v>926</v>
      </c>
      <c r="C1456" s="56" t="s">
        <v>40</v>
      </c>
      <c r="D1456" s="56" t="s">
        <v>698</v>
      </c>
      <c r="E1456" s="56" t="s">
        <v>698</v>
      </c>
      <c r="F1456" s="195" t="s">
        <v>690</v>
      </c>
      <c r="G1456" s="56">
        <v>3</v>
      </c>
      <c r="H1456" s="467">
        <v>746.3</v>
      </c>
      <c r="I1456" s="56">
        <v>628.20000000000005</v>
      </c>
      <c r="J1456" s="56">
        <v>299.7</v>
      </c>
      <c r="K1456" s="468">
        <v>24</v>
      </c>
      <c r="L1456" s="488" t="s">
        <v>111</v>
      </c>
      <c r="M1456" s="111">
        <v>208039</v>
      </c>
      <c r="N1456" s="111">
        <v>0</v>
      </c>
      <c r="O1456" s="51">
        <v>94585.4</v>
      </c>
      <c r="P1456" s="51">
        <v>0</v>
      </c>
      <c r="Q1456" s="51">
        <v>113453.6</v>
      </c>
      <c r="R1456" s="51">
        <v>0</v>
      </c>
      <c r="S1456" s="51">
        <v>278.76055205681365</v>
      </c>
      <c r="T1456" s="51">
        <v>278.76</v>
      </c>
      <c r="U1456" s="192">
        <v>44561</v>
      </c>
    </row>
    <row r="1457" spans="1:21" ht="13.5" thickBot="1" x14ac:dyDescent="0.25">
      <c r="A1457" s="496" t="s">
        <v>746</v>
      </c>
      <c r="B1457" s="497" t="s">
        <v>926</v>
      </c>
      <c r="C1457" s="182" t="s">
        <v>40</v>
      </c>
      <c r="D1457" s="188" t="s">
        <v>698</v>
      </c>
      <c r="E1457" s="182" t="s">
        <v>698</v>
      </c>
      <c r="F1457" s="188" t="s">
        <v>690</v>
      </c>
      <c r="G1457" s="182">
        <v>3</v>
      </c>
      <c r="H1457" s="183">
        <v>746.3</v>
      </c>
      <c r="I1457" s="182">
        <v>628.20000000000005</v>
      </c>
      <c r="J1457" s="182">
        <v>299.7</v>
      </c>
      <c r="K1457" s="498">
        <v>24</v>
      </c>
      <c r="L1457" s="499" t="s">
        <v>83</v>
      </c>
      <c r="M1457" s="113">
        <v>2894047</v>
      </c>
      <c r="N1457" s="113">
        <v>0</v>
      </c>
      <c r="O1457" s="151">
        <v>1315784.94</v>
      </c>
      <c r="P1457" s="151">
        <v>0</v>
      </c>
      <c r="Q1457" s="151">
        <v>1578262.06</v>
      </c>
      <c r="R1457" s="151">
        <v>0</v>
      </c>
      <c r="S1457" s="151">
        <v>3877.8601098753857</v>
      </c>
      <c r="T1457" s="151">
        <v>3877.86</v>
      </c>
      <c r="U1457" s="184">
        <v>44561</v>
      </c>
    </row>
    <row r="1458" spans="1:21" ht="13.5" thickBot="1" x14ac:dyDescent="0.25">
      <c r="A1458" s="520"/>
      <c r="B1458" s="521" t="s">
        <v>31</v>
      </c>
      <c r="C1458" s="132" t="s">
        <v>18</v>
      </c>
      <c r="D1458" s="132" t="s">
        <v>18</v>
      </c>
      <c r="E1458" s="132" t="s">
        <v>18</v>
      </c>
      <c r="F1458" s="132" t="s">
        <v>18</v>
      </c>
      <c r="G1458" s="132" t="s">
        <v>18</v>
      </c>
      <c r="H1458" s="502">
        <f>H1457</f>
        <v>746.3</v>
      </c>
      <c r="I1458" s="502">
        <f>I1457</f>
        <v>628.20000000000005</v>
      </c>
      <c r="J1458" s="502">
        <f>J1457</f>
        <v>299.7</v>
      </c>
      <c r="K1458" s="503">
        <f>K1457</f>
        <v>24</v>
      </c>
      <c r="L1458" s="132" t="s">
        <v>18</v>
      </c>
      <c r="M1458" s="133">
        <v>3997116</v>
      </c>
      <c r="N1458" s="133">
        <v>0</v>
      </c>
      <c r="O1458" s="133">
        <v>1817297.73</v>
      </c>
      <c r="P1458" s="133">
        <v>0</v>
      </c>
      <c r="Q1458" s="133">
        <v>2179818.27</v>
      </c>
      <c r="R1458" s="133">
        <v>0</v>
      </c>
      <c r="S1458" s="133" t="s">
        <v>18</v>
      </c>
      <c r="T1458" s="133" t="s">
        <v>18</v>
      </c>
      <c r="U1458" s="504" t="s">
        <v>18</v>
      </c>
    </row>
    <row r="1459" spans="1:21" x14ac:dyDescent="0.2">
      <c r="A1459" s="463" t="s">
        <v>747</v>
      </c>
      <c r="B1459" s="485" t="s">
        <v>927</v>
      </c>
      <c r="C1459" s="160" t="s">
        <v>40</v>
      </c>
      <c r="D1459" s="187">
        <v>1950</v>
      </c>
      <c r="E1459" s="160" t="s">
        <v>674</v>
      </c>
      <c r="F1459" s="187" t="s">
        <v>675</v>
      </c>
      <c r="G1459" s="160">
        <v>2</v>
      </c>
      <c r="H1459" s="161">
        <v>582.20000000000005</v>
      </c>
      <c r="I1459" s="160">
        <v>530.20000000000005</v>
      </c>
      <c r="J1459" s="160">
        <v>389.4</v>
      </c>
      <c r="K1459" s="465">
        <v>51</v>
      </c>
      <c r="L1459" s="486" t="s">
        <v>93</v>
      </c>
      <c r="M1459" s="111">
        <v>176075</v>
      </c>
      <c r="N1459" s="111">
        <v>0</v>
      </c>
      <c r="O1459" s="111">
        <v>80052.89</v>
      </c>
      <c r="P1459" s="111">
        <v>0</v>
      </c>
      <c r="Q1459" s="111">
        <v>96022.11</v>
      </c>
      <c r="R1459" s="111">
        <v>0</v>
      </c>
      <c r="S1459" s="111">
        <v>302.43043627619375</v>
      </c>
      <c r="T1459" s="111">
        <v>302.43</v>
      </c>
      <c r="U1459" s="181">
        <v>44561</v>
      </c>
    </row>
    <row r="1460" spans="1:21" x14ac:dyDescent="0.2">
      <c r="A1460" s="466" t="s">
        <v>747</v>
      </c>
      <c r="B1460" s="487" t="s">
        <v>927</v>
      </c>
      <c r="C1460" s="56" t="s">
        <v>40</v>
      </c>
      <c r="D1460" s="195">
        <v>1950</v>
      </c>
      <c r="E1460" s="56" t="s">
        <v>674</v>
      </c>
      <c r="F1460" s="195" t="s">
        <v>675</v>
      </c>
      <c r="G1460" s="56">
        <v>2</v>
      </c>
      <c r="H1460" s="57">
        <v>582.20000000000005</v>
      </c>
      <c r="I1460" s="56">
        <v>530.20000000000005</v>
      </c>
      <c r="J1460" s="56">
        <v>389.4</v>
      </c>
      <c r="K1460" s="468">
        <v>51</v>
      </c>
      <c r="L1460" s="488" t="s">
        <v>49</v>
      </c>
      <c r="M1460" s="111">
        <v>4215703</v>
      </c>
      <c r="N1460" s="111">
        <v>0</v>
      </c>
      <c r="O1460" s="51">
        <v>1916678.79</v>
      </c>
      <c r="P1460" s="51">
        <v>0</v>
      </c>
      <c r="Q1460" s="51">
        <v>2299024.21</v>
      </c>
      <c r="R1460" s="51">
        <v>0</v>
      </c>
      <c r="S1460" s="51">
        <v>10826.15048793015</v>
      </c>
      <c r="T1460" s="51">
        <v>10826.15</v>
      </c>
      <c r="U1460" s="192">
        <v>44561</v>
      </c>
    </row>
    <row r="1461" spans="1:21" x14ac:dyDescent="0.2">
      <c r="A1461" s="466" t="s">
        <v>747</v>
      </c>
      <c r="B1461" s="487" t="s">
        <v>927</v>
      </c>
      <c r="C1461" s="56" t="s">
        <v>40</v>
      </c>
      <c r="D1461" s="195">
        <v>1950</v>
      </c>
      <c r="E1461" s="56" t="s">
        <v>674</v>
      </c>
      <c r="F1461" s="195" t="s">
        <v>675</v>
      </c>
      <c r="G1461" s="56">
        <v>2</v>
      </c>
      <c r="H1461" s="467">
        <v>582.20000000000005</v>
      </c>
      <c r="I1461" s="56">
        <v>530.20000000000005</v>
      </c>
      <c r="J1461" s="56">
        <v>389.4</v>
      </c>
      <c r="K1461" s="468">
        <v>51</v>
      </c>
      <c r="L1461" s="488" t="s">
        <v>94</v>
      </c>
      <c r="M1461" s="111">
        <v>103573</v>
      </c>
      <c r="N1461" s="111">
        <v>0</v>
      </c>
      <c r="O1461" s="51">
        <v>47089.7</v>
      </c>
      <c r="P1461" s="51">
        <v>0</v>
      </c>
      <c r="Q1461" s="51">
        <v>56483.3</v>
      </c>
      <c r="R1461" s="51">
        <v>0</v>
      </c>
      <c r="S1461" s="51">
        <v>177.89934730333218</v>
      </c>
      <c r="T1461" s="51">
        <v>177.9</v>
      </c>
      <c r="U1461" s="192">
        <v>44561</v>
      </c>
    </row>
    <row r="1462" spans="1:21" x14ac:dyDescent="0.2">
      <c r="A1462" s="466" t="s">
        <v>747</v>
      </c>
      <c r="B1462" s="487" t="s">
        <v>927</v>
      </c>
      <c r="C1462" s="56" t="s">
        <v>40</v>
      </c>
      <c r="D1462" s="195">
        <v>1950</v>
      </c>
      <c r="E1462" s="56" t="s">
        <v>674</v>
      </c>
      <c r="F1462" s="195" t="s">
        <v>675</v>
      </c>
      <c r="G1462" s="56">
        <v>2</v>
      </c>
      <c r="H1462" s="467">
        <v>582.20000000000005</v>
      </c>
      <c r="I1462" s="56">
        <v>530.20000000000005</v>
      </c>
      <c r="J1462" s="56">
        <v>389.4</v>
      </c>
      <c r="K1462" s="468">
        <v>51</v>
      </c>
      <c r="L1462" s="488" t="s">
        <v>462</v>
      </c>
      <c r="M1462" s="111">
        <v>103573</v>
      </c>
      <c r="N1462" s="111">
        <v>0</v>
      </c>
      <c r="O1462" s="51">
        <v>47089.7</v>
      </c>
      <c r="P1462" s="51">
        <v>0</v>
      </c>
      <c r="Q1462" s="51">
        <v>56483.3</v>
      </c>
      <c r="R1462" s="51">
        <v>0</v>
      </c>
      <c r="S1462" s="51">
        <v>177.89934730333218</v>
      </c>
      <c r="T1462" s="51">
        <v>177.9</v>
      </c>
      <c r="U1462" s="192">
        <v>44561</v>
      </c>
    </row>
    <row r="1463" spans="1:21" x14ac:dyDescent="0.2">
      <c r="A1463" s="466" t="s">
        <v>747</v>
      </c>
      <c r="B1463" s="487" t="s">
        <v>927</v>
      </c>
      <c r="C1463" s="56" t="s">
        <v>40</v>
      </c>
      <c r="D1463" s="195">
        <v>1950</v>
      </c>
      <c r="E1463" s="56" t="s">
        <v>674</v>
      </c>
      <c r="F1463" s="195" t="s">
        <v>675</v>
      </c>
      <c r="G1463" s="56">
        <v>2</v>
      </c>
      <c r="H1463" s="467">
        <v>582.20000000000005</v>
      </c>
      <c r="I1463" s="56">
        <v>530.20000000000005</v>
      </c>
      <c r="J1463" s="56">
        <v>389.4</v>
      </c>
      <c r="K1463" s="468">
        <v>51</v>
      </c>
      <c r="L1463" s="488" t="s">
        <v>87</v>
      </c>
      <c r="M1463" s="111">
        <v>136375</v>
      </c>
      <c r="N1463" s="111">
        <v>0</v>
      </c>
      <c r="O1463" s="51">
        <v>62003.199999999997</v>
      </c>
      <c r="P1463" s="51">
        <v>0</v>
      </c>
      <c r="Q1463" s="51">
        <v>74371.8</v>
      </c>
      <c r="R1463" s="51">
        <v>0</v>
      </c>
      <c r="S1463" s="51">
        <v>234.24081071796633</v>
      </c>
      <c r="T1463" s="51">
        <v>234.24</v>
      </c>
      <c r="U1463" s="192">
        <v>44561</v>
      </c>
    </row>
    <row r="1464" spans="1:21" x14ac:dyDescent="0.2">
      <c r="A1464" s="466" t="s">
        <v>747</v>
      </c>
      <c r="B1464" s="487" t="s">
        <v>927</v>
      </c>
      <c r="C1464" s="56" t="s">
        <v>40</v>
      </c>
      <c r="D1464" s="195">
        <v>1950</v>
      </c>
      <c r="E1464" s="56" t="s">
        <v>674</v>
      </c>
      <c r="F1464" s="195" t="s">
        <v>675</v>
      </c>
      <c r="G1464" s="56">
        <v>2</v>
      </c>
      <c r="H1464" s="467">
        <v>582.20000000000005</v>
      </c>
      <c r="I1464" s="56">
        <v>530.20000000000005</v>
      </c>
      <c r="J1464" s="56">
        <v>389.4</v>
      </c>
      <c r="K1464" s="468">
        <v>51</v>
      </c>
      <c r="L1464" s="488" t="s">
        <v>37</v>
      </c>
      <c r="M1464" s="111">
        <v>103573</v>
      </c>
      <c r="N1464" s="111">
        <v>0</v>
      </c>
      <c r="O1464" s="51">
        <v>47089.7</v>
      </c>
      <c r="P1464" s="51">
        <v>0</v>
      </c>
      <c r="Q1464" s="51">
        <v>56483.3</v>
      </c>
      <c r="R1464" s="51">
        <v>0</v>
      </c>
      <c r="S1464" s="51">
        <v>177.89934730333218</v>
      </c>
      <c r="T1464" s="51">
        <v>177.9</v>
      </c>
      <c r="U1464" s="192">
        <v>44561</v>
      </c>
    </row>
    <row r="1465" spans="1:21" x14ac:dyDescent="0.2">
      <c r="A1465" s="466" t="s">
        <v>747</v>
      </c>
      <c r="B1465" s="487" t="s">
        <v>927</v>
      </c>
      <c r="C1465" s="56" t="s">
        <v>40</v>
      </c>
      <c r="D1465" s="195">
        <v>1950</v>
      </c>
      <c r="E1465" s="56" t="s">
        <v>674</v>
      </c>
      <c r="F1465" s="195" t="s">
        <v>675</v>
      </c>
      <c r="G1465" s="56">
        <v>2</v>
      </c>
      <c r="H1465" s="467">
        <v>582.20000000000005</v>
      </c>
      <c r="I1465" s="56">
        <v>530.20000000000005</v>
      </c>
      <c r="J1465" s="56">
        <v>389.4</v>
      </c>
      <c r="K1465" s="468">
        <v>51</v>
      </c>
      <c r="L1465" s="488" t="s">
        <v>112</v>
      </c>
      <c r="M1465" s="111">
        <v>169170</v>
      </c>
      <c r="N1465" s="111">
        <v>0</v>
      </c>
      <c r="O1465" s="51">
        <v>76913.52</v>
      </c>
      <c r="P1465" s="51">
        <v>0</v>
      </c>
      <c r="Q1465" s="51">
        <v>92256.48</v>
      </c>
      <c r="R1465" s="51">
        <v>0</v>
      </c>
      <c r="S1465" s="51">
        <v>290.57025077293025</v>
      </c>
      <c r="T1465" s="51">
        <v>290.57</v>
      </c>
      <c r="U1465" s="192">
        <v>44561</v>
      </c>
    </row>
    <row r="1466" spans="1:21" x14ac:dyDescent="0.2">
      <c r="A1466" s="466" t="s">
        <v>747</v>
      </c>
      <c r="B1466" s="487" t="s">
        <v>927</v>
      </c>
      <c r="C1466" s="56" t="s">
        <v>40</v>
      </c>
      <c r="D1466" s="195">
        <v>1950</v>
      </c>
      <c r="E1466" s="56" t="s">
        <v>674</v>
      </c>
      <c r="F1466" s="195" t="s">
        <v>675</v>
      </c>
      <c r="G1466" s="56">
        <v>2</v>
      </c>
      <c r="H1466" s="57">
        <v>582.20000000000005</v>
      </c>
      <c r="I1466" s="56">
        <v>530.20000000000005</v>
      </c>
      <c r="J1466" s="56">
        <v>389.4</v>
      </c>
      <c r="K1466" s="468">
        <v>51</v>
      </c>
      <c r="L1466" s="488" t="s">
        <v>491</v>
      </c>
      <c r="M1466" s="111">
        <v>2793710</v>
      </c>
      <c r="N1466" s="111">
        <v>0</v>
      </c>
      <c r="O1466" s="51">
        <v>1270166.5</v>
      </c>
      <c r="P1466" s="51">
        <v>0</v>
      </c>
      <c r="Q1466" s="51">
        <v>1523543.5</v>
      </c>
      <c r="R1466" s="51">
        <v>0</v>
      </c>
      <c r="S1466" s="51">
        <v>4798.5400206114737</v>
      </c>
      <c r="T1466" s="51">
        <v>4798.54</v>
      </c>
      <c r="U1466" s="192">
        <v>44561</v>
      </c>
    </row>
    <row r="1467" spans="1:21" x14ac:dyDescent="0.2">
      <c r="A1467" s="466" t="s">
        <v>747</v>
      </c>
      <c r="B1467" s="487" t="s">
        <v>927</v>
      </c>
      <c r="C1467" s="56" t="s">
        <v>40</v>
      </c>
      <c r="D1467" s="195">
        <v>1950</v>
      </c>
      <c r="E1467" s="56" t="s">
        <v>674</v>
      </c>
      <c r="F1467" s="195" t="s">
        <v>675</v>
      </c>
      <c r="G1467" s="56">
        <v>2</v>
      </c>
      <c r="H1467" s="57">
        <v>582.20000000000005</v>
      </c>
      <c r="I1467" s="56">
        <v>530.20000000000005</v>
      </c>
      <c r="J1467" s="56">
        <v>389.4</v>
      </c>
      <c r="K1467" s="468">
        <v>51</v>
      </c>
      <c r="L1467" s="488" t="s">
        <v>34</v>
      </c>
      <c r="M1467" s="111">
        <v>387536</v>
      </c>
      <c r="N1467" s="111">
        <v>0</v>
      </c>
      <c r="O1467" s="51">
        <v>176194.11</v>
      </c>
      <c r="P1467" s="51">
        <v>0</v>
      </c>
      <c r="Q1467" s="51">
        <v>211341.89</v>
      </c>
      <c r="R1467" s="51">
        <v>0</v>
      </c>
      <c r="S1467" s="51">
        <v>665.64067330814146</v>
      </c>
      <c r="T1467" s="51">
        <v>665.64</v>
      </c>
      <c r="U1467" s="192">
        <v>44561</v>
      </c>
    </row>
    <row r="1468" spans="1:21" x14ac:dyDescent="0.2">
      <c r="A1468" s="466" t="s">
        <v>747</v>
      </c>
      <c r="B1468" s="487" t="s">
        <v>927</v>
      </c>
      <c r="C1468" s="56" t="s">
        <v>40</v>
      </c>
      <c r="D1468" s="195">
        <v>1950</v>
      </c>
      <c r="E1468" s="56" t="s">
        <v>674</v>
      </c>
      <c r="F1468" s="195" t="s">
        <v>675</v>
      </c>
      <c r="G1468" s="56">
        <v>2</v>
      </c>
      <c r="H1468" s="57">
        <v>582.20000000000005</v>
      </c>
      <c r="I1468" s="56">
        <v>530.20000000000005</v>
      </c>
      <c r="J1468" s="56">
        <v>389.4</v>
      </c>
      <c r="K1468" s="468">
        <v>51</v>
      </c>
      <c r="L1468" s="488" t="s">
        <v>48</v>
      </c>
      <c r="M1468" s="111">
        <v>1693358</v>
      </c>
      <c r="N1468" s="111">
        <v>0</v>
      </c>
      <c r="O1468" s="51">
        <v>769889</v>
      </c>
      <c r="P1468" s="51">
        <v>0</v>
      </c>
      <c r="Q1468" s="51">
        <v>923469</v>
      </c>
      <c r="R1468" s="51">
        <v>0</v>
      </c>
      <c r="S1468" s="51">
        <v>2908.5503263483338</v>
      </c>
      <c r="T1468" s="51">
        <v>2908.55</v>
      </c>
      <c r="U1468" s="192">
        <v>44561</v>
      </c>
    </row>
    <row r="1469" spans="1:21" x14ac:dyDescent="0.2">
      <c r="A1469" s="466" t="s">
        <v>747</v>
      </c>
      <c r="B1469" s="487" t="s">
        <v>927</v>
      </c>
      <c r="C1469" s="56" t="s">
        <v>40</v>
      </c>
      <c r="D1469" s="195">
        <v>1950</v>
      </c>
      <c r="E1469" s="56" t="s">
        <v>674</v>
      </c>
      <c r="F1469" s="195" t="s">
        <v>675</v>
      </c>
      <c r="G1469" s="56">
        <v>2</v>
      </c>
      <c r="H1469" s="57">
        <v>582.20000000000005</v>
      </c>
      <c r="I1469" s="56">
        <v>530.20000000000005</v>
      </c>
      <c r="J1469" s="56">
        <v>389.4</v>
      </c>
      <c r="K1469" s="468">
        <v>51</v>
      </c>
      <c r="L1469" s="488" t="s">
        <v>36</v>
      </c>
      <c r="M1469" s="111">
        <v>3086213</v>
      </c>
      <c r="N1469" s="111">
        <v>0</v>
      </c>
      <c r="O1469" s="51">
        <v>1403153.64</v>
      </c>
      <c r="P1469" s="51">
        <v>0</v>
      </c>
      <c r="Q1469" s="51">
        <v>1683059.36</v>
      </c>
      <c r="R1469" s="51">
        <v>0</v>
      </c>
      <c r="S1469" s="51">
        <v>5300.9498454139466</v>
      </c>
      <c r="T1469" s="51">
        <v>5300.95</v>
      </c>
      <c r="U1469" s="192">
        <v>44561</v>
      </c>
    </row>
    <row r="1470" spans="1:21" x14ac:dyDescent="0.2">
      <c r="A1470" s="466" t="s">
        <v>747</v>
      </c>
      <c r="B1470" s="487" t="s">
        <v>927</v>
      </c>
      <c r="C1470" s="56" t="s">
        <v>40</v>
      </c>
      <c r="D1470" s="195">
        <v>1950</v>
      </c>
      <c r="E1470" s="56" t="s">
        <v>674</v>
      </c>
      <c r="F1470" s="195" t="s">
        <v>675</v>
      </c>
      <c r="G1470" s="56">
        <v>2</v>
      </c>
      <c r="H1470" s="57">
        <v>582.20000000000005</v>
      </c>
      <c r="I1470" s="56">
        <v>530.20000000000005</v>
      </c>
      <c r="J1470" s="56">
        <v>389.4</v>
      </c>
      <c r="K1470" s="468">
        <v>51</v>
      </c>
      <c r="L1470" s="488" t="s">
        <v>41</v>
      </c>
      <c r="M1470" s="111">
        <v>277325</v>
      </c>
      <c r="N1470" s="111">
        <v>0</v>
      </c>
      <c r="O1470" s="51">
        <v>126086.43</v>
      </c>
      <c r="P1470" s="51">
        <v>0</v>
      </c>
      <c r="Q1470" s="51">
        <v>151238.57</v>
      </c>
      <c r="R1470" s="51">
        <v>0</v>
      </c>
      <c r="S1470" s="51">
        <v>476.3397457918241</v>
      </c>
      <c r="T1470" s="51">
        <v>476.34</v>
      </c>
      <c r="U1470" s="192">
        <v>44561</v>
      </c>
    </row>
    <row r="1471" spans="1:21" x14ac:dyDescent="0.2">
      <c r="A1471" s="478"/>
      <c r="B1471" s="510" t="s">
        <v>31</v>
      </c>
      <c r="C1471" s="480" t="s">
        <v>18</v>
      </c>
      <c r="D1471" s="480" t="s">
        <v>18</v>
      </c>
      <c r="E1471" s="480" t="s">
        <v>18</v>
      </c>
      <c r="F1471" s="480" t="s">
        <v>18</v>
      </c>
      <c r="G1471" s="413" t="s">
        <v>18</v>
      </c>
      <c r="H1471" s="481">
        <f>H1470</f>
        <v>582.20000000000005</v>
      </c>
      <c r="I1471" s="481">
        <f>I1470</f>
        <v>530.20000000000005</v>
      </c>
      <c r="J1471" s="481">
        <f>J1470</f>
        <v>389.4</v>
      </c>
      <c r="K1471" s="482">
        <f>K1470</f>
        <v>51</v>
      </c>
      <c r="L1471" s="480" t="s">
        <v>18</v>
      </c>
      <c r="M1471" s="474">
        <v>13246184</v>
      </c>
      <c r="N1471" s="474">
        <v>0</v>
      </c>
      <c r="O1471" s="474">
        <v>6022407.1799999988</v>
      </c>
      <c r="P1471" s="474">
        <v>0</v>
      </c>
      <c r="Q1471" s="474">
        <v>7223776.8199999994</v>
      </c>
      <c r="R1471" s="474">
        <v>0</v>
      </c>
      <c r="S1471" s="474" t="s">
        <v>18</v>
      </c>
      <c r="T1471" s="474" t="s">
        <v>18</v>
      </c>
      <c r="U1471" s="543" t="s">
        <v>18</v>
      </c>
    </row>
    <row r="1472" spans="1:21" ht="13.5" thickBot="1" x14ac:dyDescent="0.25">
      <c r="A1472" s="496" t="s">
        <v>748</v>
      </c>
      <c r="B1472" s="497" t="s">
        <v>928</v>
      </c>
      <c r="C1472" s="182" t="s">
        <v>40</v>
      </c>
      <c r="D1472" s="182" t="s">
        <v>699</v>
      </c>
      <c r="E1472" s="182" t="s">
        <v>699</v>
      </c>
      <c r="F1472" s="188" t="s">
        <v>675</v>
      </c>
      <c r="G1472" s="182">
        <v>2</v>
      </c>
      <c r="H1472" s="183">
        <v>1729.5</v>
      </c>
      <c r="I1472" s="182">
        <v>1586.9</v>
      </c>
      <c r="J1472" s="182">
        <v>879.1</v>
      </c>
      <c r="K1472" s="498">
        <v>82</v>
      </c>
      <c r="L1472" s="499" t="s">
        <v>83</v>
      </c>
      <c r="M1472" s="113">
        <v>12212363</v>
      </c>
      <c r="N1472" s="113">
        <v>0</v>
      </c>
      <c r="O1472" s="151">
        <v>5552378.1399999997</v>
      </c>
      <c r="P1472" s="151">
        <v>0</v>
      </c>
      <c r="Q1472" s="151">
        <v>6659984.8600000003</v>
      </c>
      <c r="R1472" s="151">
        <v>0</v>
      </c>
      <c r="S1472" s="151">
        <v>7061.2101763515466</v>
      </c>
      <c r="T1472" s="151">
        <v>7061.21</v>
      </c>
      <c r="U1472" s="184">
        <v>44561</v>
      </c>
    </row>
    <row r="1473" spans="1:21" ht="13.5" thickBot="1" x14ac:dyDescent="0.25">
      <c r="A1473" s="520"/>
      <c r="B1473" s="521" t="s">
        <v>31</v>
      </c>
      <c r="C1473" s="132" t="s">
        <v>18</v>
      </c>
      <c r="D1473" s="132" t="s">
        <v>18</v>
      </c>
      <c r="E1473" s="132" t="s">
        <v>18</v>
      </c>
      <c r="F1473" s="132" t="s">
        <v>18</v>
      </c>
      <c r="G1473" s="132" t="s">
        <v>18</v>
      </c>
      <c r="H1473" s="502">
        <f>H1472</f>
        <v>1729.5</v>
      </c>
      <c r="I1473" s="502">
        <f>I1472</f>
        <v>1586.9</v>
      </c>
      <c r="J1473" s="502">
        <f>J1472</f>
        <v>879.1</v>
      </c>
      <c r="K1473" s="503">
        <f>K1472</f>
        <v>82</v>
      </c>
      <c r="L1473" s="132" t="s">
        <v>18</v>
      </c>
      <c r="M1473" s="133">
        <v>12212363</v>
      </c>
      <c r="N1473" s="133">
        <v>0</v>
      </c>
      <c r="O1473" s="133">
        <v>5552378.1399999997</v>
      </c>
      <c r="P1473" s="133">
        <v>0</v>
      </c>
      <c r="Q1473" s="133">
        <v>6659984.8600000003</v>
      </c>
      <c r="R1473" s="133">
        <v>0</v>
      </c>
      <c r="S1473" s="133" t="s">
        <v>18</v>
      </c>
      <c r="T1473" s="133" t="s">
        <v>18</v>
      </c>
      <c r="U1473" s="504" t="s">
        <v>18</v>
      </c>
    </row>
    <row r="1474" spans="1:21" x14ac:dyDescent="0.2">
      <c r="A1474" s="463" t="s">
        <v>749</v>
      </c>
      <c r="B1474" s="485" t="s">
        <v>929</v>
      </c>
      <c r="C1474" s="160" t="s">
        <v>40</v>
      </c>
      <c r="D1474" s="187" t="s">
        <v>688</v>
      </c>
      <c r="E1474" s="160" t="s">
        <v>688</v>
      </c>
      <c r="F1474" s="187" t="s">
        <v>700</v>
      </c>
      <c r="G1474" s="160">
        <v>3</v>
      </c>
      <c r="H1474" s="464">
        <v>2094</v>
      </c>
      <c r="I1474" s="160">
        <v>1962.1</v>
      </c>
      <c r="J1474" s="160"/>
      <c r="K1474" s="465">
        <v>108</v>
      </c>
      <c r="L1474" s="486" t="s">
        <v>37</v>
      </c>
      <c r="M1474" s="111">
        <v>118290</v>
      </c>
      <c r="N1474" s="111">
        <v>0</v>
      </c>
      <c r="O1474" s="111">
        <v>53780.81</v>
      </c>
      <c r="P1474" s="111">
        <v>0</v>
      </c>
      <c r="Q1474" s="111">
        <v>64509.19</v>
      </c>
      <c r="R1474" s="111">
        <v>0</v>
      </c>
      <c r="S1474" s="111">
        <v>56.48997134670487</v>
      </c>
      <c r="T1474" s="111">
        <v>56.49</v>
      </c>
      <c r="U1474" s="181">
        <v>44561</v>
      </c>
    </row>
    <row r="1475" spans="1:21" ht="25.5" x14ac:dyDescent="0.2">
      <c r="A1475" s="466" t="s">
        <v>749</v>
      </c>
      <c r="B1475" s="487" t="s">
        <v>929</v>
      </c>
      <c r="C1475" s="56" t="s">
        <v>40</v>
      </c>
      <c r="D1475" s="195" t="s">
        <v>688</v>
      </c>
      <c r="E1475" s="56" t="s">
        <v>688</v>
      </c>
      <c r="F1475" s="195" t="s">
        <v>700</v>
      </c>
      <c r="G1475" s="56">
        <v>3</v>
      </c>
      <c r="H1475" s="467">
        <v>2094</v>
      </c>
      <c r="I1475" s="56">
        <v>1962.1</v>
      </c>
      <c r="J1475" s="56"/>
      <c r="K1475" s="468">
        <v>108</v>
      </c>
      <c r="L1475" s="488" t="s">
        <v>96</v>
      </c>
      <c r="M1475" s="111">
        <v>157720</v>
      </c>
      <c r="N1475" s="111">
        <v>0</v>
      </c>
      <c r="O1475" s="51">
        <v>71707.75</v>
      </c>
      <c r="P1475" s="51">
        <v>0</v>
      </c>
      <c r="Q1475" s="51">
        <v>86012.25</v>
      </c>
      <c r="R1475" s="51">
        <v>0</v>
      </c>
      <c r="S1475" s="51">
        <v>75.319961795606488</v>
      </c>
      <c r="T1475" s="51">
        <v>75.319999999999993</v>
      </c>
      <c r="U1475" s="192">
        <v>44561</v>
      </c>
    </row>
    <row r="1476" spans="1:21" x14ac:dyDescent="0.2">
      <c r="A1476" s="466" t="s">
        <v>749</v>
      </c>
      <c r="B1476" s="487" t="s">
        <v>929</v>
      </c>
      <c r="C1476" s="56" t="s">
        <v>40</v>
      </c>
      <c r="D1476" s="195" t="s">
        <v>688</v>
      </c>
      <c r="E1476" s="56" t="s">
        <v>688</v>
      </c>
      <c r="F1476" s="195" t="s">
        <v>700</v>
      </c>
      <c r="G1476" s="56">
        <v>3</v>
      </c>
      <c r="H1476" s="467">
        <v>2094</v>
      </c>
      <c r="I1476" s="56">
        <v>1962.1</v>
      </c>
      <c r="J1476" s="56"/>
      <c r="K1476" s="468">
        <v>108</v>
      </c>
      <c r="L1476" s="488" t="s">
        <v>95</v>
      </c>
      <c r="M1476" s="111">
        <v>1042037</v>
      </c>
      <c r="N1476" s="111">
        <v>0</v>
      </c>
      <c r="O1476" s="51">
        <v>473764.44999999995</v>
      </c>
      <c r="P1476" s="51">
        <v>0</v>
      </c>
      <c r="Q1476" s="51">
        <v>568272.55000000005</v>
      </c>
      <c r="R1476" s="51">
        <v>0</v>
      </c>
      <c r="S1476" s="51">
        <v>497.62989493791787</v>
      </c>
      <c r="T1476" s="51">
        <v>497.63</v>
      </c>
      <c r="U1476" s="192">
        <v>44561</v>
      </c>
    </row>
    <row r="1477" spans="1:21" x14ac:dyDescent="0.2">
      <c r="A1477" s="466" t="s">
        <v>749</v>
      </c>
      <c r="B1477" s="487" t="s">
        <v>929</v>
      </c>
      <c r="C1477" s="56" t="s">
        <v>40</v>
      </c>
      <c r="D1477" s="195" t="s">
        <v>688</v>
      </c>
      <c r="E1477" s="56" t="s">
        <v>688</v>
      </c>
      <c r="F1477" s="195" t="s">
        <v>700</v>
      </c>
      <c r="G1477" s="56">
        <v>3</v>
      </c>
      <c r="H1477" s="467">
        <v>2094</v>
      </c>
      <c r="I1477" s="56">
        <v>1962.1</v>
      </c>
      <c r="J1477" s="56"/>
      <c r="K1477" s="468">
        <v>108</v>
      </c>
      <c r="L1477" s="488" t="s">
        <v>94</v>
      </c>
      <c r="M1477" s="111">
        <v>118290</v>
      </c>
      <c r="N1477" s="111">
        <v>0</v>
      </c>
      <c r="O1477" s="51">
        <v>53780.81</v>
      </c>
      <c r="P1477" s="51">
        <v>0</v>
      </c>
      <c r="Q1477" s="51">
        <v>64509.19</v>
      </c>
      <c r="R1477" s="51">
        <v>0</v>
      </c>
      <c r="S1477" s="51">
        <v>56.48997134670487</v>
      </c>
      <c r="T1477" s="51">
        <v>56.49</v>
      </c>
      <c r="U1477" s="192">
        <v>44561</v>
      </c>
    </row>
    <row r="1478" spans="1:21" x14ac:dyDescent="0.2">
      <c r="A1478" s="466" t="s">
        <v>749</v>
      </c>
      <c r="B1478" s="487" t="s">
        <v>929</v>
      </c>
      <c r="C1478" s="56" t="s">
        <v>40</v>
      </c>
      <c r="D1478" s="56" t="s">
        <v>688</v>
      </c>
      <c r="E1478" s="56" t="s">
        <v>688</v>
      </c>
      <c r="F1478" s="195" t="s">
        <v>700</v>
      </c>
      <c r="G1478" s="56">
        <v>3</v>
      </c>
      <c r="H1478" s="467">
        <v>2094</v>
      </c>
      <c r="I1478" s="56">
        <v>1962.1</v>
      </c>
      <c r="J1478" s="56"/>
      <c r="K1478" s="468">
        <v>108</v>
      </c>
      <c r="L1478" s="488" t="s">
        <v>48</v>
      </c>
      <c r="M1478" s="111">
        <v>2912796</v>
      </c>
      <c r="N1478" s="111">
        <v>0</v>
      </c>
      <c r="O1478" s="51">
        <v>1324309.21</v>
      </c>
      <c r="P1478" s="51">
        <v>0</v>
      </c>
      <c r="Q1478" s="51">
        <v>1588486.79</v>
      </c>
      <c r="R1478" s="51">
        <v>0</v>
      </c>
      <c r="S1478" s="51">
        <v>1391.0200573065902</v>
      </c>
      <c r="T1478" s="51">
        <v>1391.02</v>
      </c>
      <c r="U1478" s="192">
        <v>44561</v>
      </c>
    </row>
    <row r="1479" spans="1:21" x14ac:dyDescent="0.2">
      <c r="A1479" s="466" t="s">
        <v>749</v>
      </c>
      <c r="B1479" s="487" t="s">
        <v>929</v>
      </c>
      <c r="C1479" s="56" t="s">
        <v>40</v>
      </c>
      <c r="D1479" s="56" t="s">
        <v>688</v>
      </c>
      <c r="E1479" s="56" t="s">
        <v>688</v>
      </c>
      <c r="F1479" s="195" t="s">
        <v>700</v>
      </c>
      <c r="G1479" s="56">
        <v>3</v>
      </c>
      <c r="H1479" s="467">
        <v>2094</v>
      </c>
      <c r="I1479" s="56">
        <v>1962.1</v>
      </c>
      <c r="J1479" s="56"/>
      <c r="K1479" s="468">
        <v>108</v>
      </c>
      <c r="L1479" s="488" t="s">
        <v>41</v>
      </c>
      <c r="M1479" s="111">
        <v>1016700</v>
      </c>
      <c r="N1479" s="111">
        <v>0</v>
      </c>
      <c r="O1479" s="51">
        <v>462244.93000000005</v>
      </c>
      <c r="P1479" s="51">
        <v>0</v>
      </c>
      <c r="Q1479" s="51">
        <v>554455.06999999995</v>
      </c>
      <c r="R1479" s="51">
        <v>0</v>
      </c>
      <c r="S1479" s="51">
        <v>485.53008595988541</v>
      </c>
      <c r="T1479" s="51">
        <v>485.53</v>
      </c>
      <c r="U1479" s="192">
        <v>44561</v>
      </c>
    </row>
    <row r="1480" spans="1:21" x14ac:dyDescent="0.2">
      <c r="A1480" s="466" t="s">
        <v>749</v>
      </c>
      <c r="B1480" s="487" t="s">
        <v>929</v>
      </c>
      <c r="C1480" s="56" t="s">
        <v>40</v>
      </c>
      <c r="D1480" s="56" t="s">
        <v>688</v>
      </c>
      <c r="E1480" s="56" t="s">
        <v>688</v>
      </c>
      <c r="F1480" s="195" t="s">
        <v>700</v>
      </c>
      <c r="G1480" s="56">
        <v>3</v>
      </c>
      <c r="H1480" s="467">
        <v>2094</v>
      </c>
      <c r="I1480" s="56">
        <v>1962.1</v>
      </c>
      <c r="J1480" s="56"/>
      <c r="K1480" s="468">
        <v>108</v>
      </c>
      <c r="L1480" s="488" t="s">
        <v>36</v>
      </c>
      <c r="M1480" s="111">
        <v>1653757</v>
      </c>
      <c r="N1480" s="111">
        <v>0</v>
      </c>
      <c r="O1480" s="51">
        <v>751884.32</v>
      </c>
      <c r="P1480" s="51">
        <v>0</v>
      </c>
      <c r="Q1480" s="51">
        <v>901872.68</v>
      </c>
      <c r="R1480" s="51">
        <v>0</v>
      </c>
      <c r="S1480" s="51">
        <v>789.75978987583574</v>
      </c>
      <c r="T1480" s="51">
        <v>789.76</v>
      </c>
      <c r="U1480" s="192">
        <v>44561</v>
      </c>
    </row>
    <row r="1481" spans="1:21" x14ac:dyDescent="0.2">
      <c r="A1481" s="466" t="s">
        <v>749</v>
      </c>
      <c r="B1481" s="487" t="s">
        <v>929</v>
      </c>
      <c r="C1481" s="56" t="s">
        <v>40</v>
      </c>
      <c r="D1481" s="56" t="s">
        <v>688</v>
      </c>
      <c r="E1481" s="56" t="s">
        <v>688</v>
      </c>
      <c r="F1481" s="195" t="s">
        <v>700</v>
      </c>
      <c r="G1481" s="56">
        <v>3</v>
      </c>
      <c r="H1481" s="467">
        <v>2094</v>
      </c>
      <c r="I1481" s="56">
        <v>1962.1</v>
      </c>
      <c r="J1481" s="56"/>
      <c r="K1481" s="468">
        <v>108</v>
      </c>
      <c r="L1481" s="488" t="s">
        <v>34</v>
      </c>
      <c r="M1481" s="111">
        <v>1336600</v>
      </c>
      <c r="N1481" s="111">
        <v>0</v>
      </c>
      <c r="O1481" s="51">
        <v>607688.18000000005</v>
      </c>
      <c r="P1481" s="51">
        <v>0</v>
      </c>
      <c r="Q1481" s="51">
        <v>728911.82</v>
      </c>
      <c r="R1481" s="51">
        <v>0</v>
      </c>
      <c r="S1481" s="51">
        <v>638.29990448901628</v>
      </c>
      <c r="T1481" s="51">
        <v>638.29999999999995</v>
      </c>
      <c r="U1481" s="192">
        <v>44561</v>
      </c>
    </row>
    <row r="1482" spans="1:21" x14ac:dyDescent="0.2">
      <c r="A1482" s="478"/>
      <c r="B1482" s="510" t="s">
        <v>31</v>
      </c>
      <c r="C1482" s="480" t="s">
        <v>18</v>
      </c>
      <c r="D1482" s="480" t="s">
        <v>18</v>
      </c>
      <c r="E1482" s="480" t="s">
        <v>18</v>
      </c>
      <c r="F1482" s="480" t="s">
        <v>18</v>
      </c>
      <c r="G1482" s="413" t="s">
        <v>18</v>
      </c>
      <c r="H1482" s="481">
        <f>H1481</f>
        <v>2094</v>
      </c>
      <c r="I1482" s="481">
        <f>I1481</f>
        <v>1962.1</v>
      </c>
      <c r="J1482" s="481">
        <f>J1481</f>
        <v>0</v>
      </c>
      <c r="K1482" s="482">
        <f>K1481</f>
        <v>108</v>
      </c>
      <c r="L1482" s="480" t="s">
        <v>18</v>
      </c>
      <c r="M1482" s="474">
        <v>8356190</v>
      </c>
      <c r="N1482" s="474">
        <v>0</v>
      </c>
      <c r="O1482" s="474">
        <v>3799160.46</v>
      </c>
      <c r="P1482" s="474">
        <v>0</v>
      </c>
      <c r="Q1482" s="474">
        <v>4557029.54</v>
      </c>
      <c r="R1482" s="474">
        <v>0</v>
      </c>
      <c r="S1482" s="474" t="s">
        <v>18</v>
      </c>
      <c r="T1482" s="474" t="s">
        <v>18</v>
      </c>
      <c r="U1482" s="543" t="s">
        <v>18</v>
      </c>
    </row>
    <row r="1483" spans="1:21" x14ac:dyDescent="0.2">
      <c r="A1483" s="466" t="s">
        <v>754</v>
      </c>
      <c r="B1483" s="487" t="s">
        <v>967</v>
      </c>
      <c r="C1483" s="56" t="s">
        <v>40</v>
      </c>
      <c r="D1483" s="195" t="s">
        <v>780</v>
      </c>
      <c r="E1483" s="56" t="s">
        <v>780</v>
      </c>
      <c r="F1483" s="195" t="s">
        <v>683</v>
      </c>
      <c r="G1483" s="56">
        <v>4</v>
      </c>
      <c r="H1483" s="467">
        <v>4211.8999999999996</v>
      </c>
      <c r="I1483" s="56">
        <v>3292.5</v>
      </c>
      <c r="J1483" s="56">
        <v>1000</v>
      </c>
      <c r="K1483" s="468">
        <v>405</v>
      </c>
      <c r="L1483" s="488" t="s">
        <v>462</v>
      </c>
      <c r="M1483" s="111">
        <v>137645</v>
      </c>
      <c r="N1483" s="111">
        <v>0</v>
      </c>
      <c r="O1483" s="51">
        <v>62580.61</v>
      </c>
      <c r="P1483" s="51">
        <v>0</v>
      </c>
      <c r="Q1483" s="51">
        <v>75064.39</v>
      </c>
      <c r="R1483" s="51">
        <v>0</v>
      </c>
      <c r="S1483" s="51">
        <v>32.680025641634423</v>
      </c>
      <c r="T1483" s="51">
        <v>32.68</v>
      </c>
      <c r="U1483" s="192">
        <v>44561</v>
      </c>
    </row>
    <row r="1484" spans="1:21" ht="13.5" thickBot="1" x14ac:dyDescent="0.25">
      <c r="A1484" s="496" t="s">
        <v>754</v>
      </c>
      <c r="B1484" s="497" t="s">
        <v>967</v>
      </c>
      <c r="C1484" s="182" t="s">
        <v>40</v>
      </c>
      <c r="D1484" s="188" t="s">
        <v>780</v>
      </c>
      <c r="E1484" s="182" t="s">
        <v>780</v>
      </c>
      <c r="F1484" s="188" t="s">
        <v>683</v>
      </c>
      <c r="G1484" s="182">
        <v>4</v>
      </c>
      <c r="H1484" s="183">
        <v>4211.8999999999996</v>
      </c>
      <c r="I1484" s="182">
        <v>3292.5</v>
      </c>
      <c r="J1484" s="182">
        <v>1000</v>
      </c>
      <c r="K1484" s="498">
        <v>405</v>
      </c>
      <c r="L1484" s="499" t="s">
        <v>48</v>
      </c>
      <c r="M1484" s="113">
        <v>2028156</v>
      </c>
      <c r="N1484" s="113">
        <v>0</v>
      </c>
      <c r="O1484" s="151">
        <v>922105.65999999992</v>
      </c>
      <c r="P1484" s="151">
        <v>0</v>
      </c>
      <c r="Q1484" s="151">
        <v>1106050.3400000001</v>
      </c>
      <c r="R1484" s="151">
        <v>0</v>
      </c>
      <c r="S1484" s="151">
        <v>481.5299508535341</v>
      </c>
      <c r="T1484" s="151">
        <v>481.53</v>
      </c>
      <c r="U1484" s="184">
        <v>44561</v>
      </c>
    </row>
    <row r="1485" spans="1:21" ht="13.5" thickBot="1" x14ac:dyDescent="0.25">
      <c r="A1485" s="520"/>
      <c r="B1485" s="521" t="s">
        <v>31</v>
      </c>
      <c r="C1485" s="132" t="s">
        <v>18</v>
      </c>
      <c r="D1485" s="132" t="s">
        <v>18</v>
      </c>
      <c r="E1485" s="132" t="s">
        <v>18</v>
      </c>
      <c r="F1485" s="132" t="s">
        <v>18</v>
      </c>
      <c r="G1485" s="132" t="s">
        <v>18</v>
      </c>
      <c r="H1485" s="502">
        <f>H1484</f>
        <v>4211.8999999999996</v>
      </c>
      <c r="I1485" s="502">
        <f>I1484</f>
        <v>3292.5</v>
      </c>
      <c r="J1485" s="502">
        <f>J1484</f>
        <v>1000</v>
      </c>
      <c r="K1485" s="503">
        <f>K1484</f>
        <v>405</v>
      </c>
      <c r="L1485" s="132" t="s">
        <v>18</v>
      </c>
      <c r="M1485" s="133">
        <v>2165801</v>
      </c>
      <c r="N1485" s="133">
        <v>0</v>
      </c>
      <c r="O1485" s="133">
        <v>984686.2699999999</v>
      </c>
      <c r="P1485" s="133">
        <v>0</v>
      </c>
      <c r="Q1485" s="133">
        <v>1181114.73</v>
      </c>
      <c r="R1485" s="133">
        <v>0</v>
      </c>
      <c r="S1485" s="133" t="s">
        <v>18</v>
      </c>
      <c r="T1485" s="133" t="s">
        <v>18</v>
      </c>
      <c r="U1485" s="504" t="s">
        <v>18</v>
      </c>
    </row>
    <row r="1486" spans="1:21" x14ac:dyDescent="0.2">
      <c r="A1486" s="463" t="s">
        <v>755</v>
      </c>
      <c r="B1486" s="485" t="s">
        <v>933</v>
      </c>
      <c r="C1486" s="160" t="s">
        <v>40</v>
      </c>
      <c r="D1486" s="160" t="s">
        <v>702</v>
      </c>
      <c r="E1486" s="160" t="s">
        <v>702</v>
      </c>
      <c r="F1486" s="187" t="s">
        <v>695</v>
      </c>
      <c r="G1486" s="160">
        <v>2</v>
      </c>
      <c r="H1486" s="161">
        <v>583.1</v>
      </c>
      <c r="I1486" s="160">
        <v>533.6</v>
      </c>
      <c r="J1486" s="160">
        <v>329</v>
      </c>
      <c r="K1486" s="465">
        <v>24</v>
      </c>
      <c r="L1486" s="486" t="s">
        <v>83</v>
      </c>
      <c r="M1486" s="111">
        <v>6319026</v>
      </c>
      <c r="N1486" s="111">
        <v>0</v>
      </c>
      <c r="O1486" s="111">
        <v>2872959.3</v>
      </c>
      <c r="P1486" s="111">
        <v>0</v>
      </c>
      <c r="Q1486" s="111">
        <v>3446066.7</v>
      </c>
      <c r="R1486" s="111">
        <v>0</v>
      </c>
      <c r="S1486" s="111">
        <v>10836.950780312125</v>
      </c>
      <c r="T1486" s="111">
        <v>10836.95</v>
      </c>
      <c r="U1486" s="181">
        <v>44561</v>
      </c>
    </row>
    <row r="1487" spans="1:21" x14ac:dyDescent="0.2">
      <c r="A1487" s="469"/>
      <c r="B1487" s="510" t="s">
        <v>31</v>
      </c>
      <c r="C1487" s="480" t="s">
        <v>18</v>
      </c>
      <c r="D1487" s="480" t="s">
        <v>18</v>
      </c>
      <c r="E1487" s="480" t="s">
        <v>18</v>
      </c>
      <c r="F1487" s="480" t="s">
        <v>18</v>
      </c>
      <c r="G1487" s="413" t="s">
        <v>18</v>
      </c>
      <c r="H1487" s="511">
        <f>H1486</f>
        <v>583.1</v>
      </c>
      <c r="I1487" s="511">
        <f>I1486</f>
        <v>533.6</v>
      </c>
      <c r="J1487" s="511">
        <f>J1486</f>
        <v>329</v>
      </c>
      <c r="K1487" s="511">
        <f>K1486</f>
        <v>24</v>
      </c>
      <c r="L1487" s="480" t="s">
        <v>18</v>
      </c>
      <c r="M1487" s="473">
        <v>6319026</v>
      </c>
      <c r="N1487" s="473">
        <v>0</v>
      </c>
      <c r="O1487" s="473">
        <v>2872959.3</v>
      </c>
      <c r="P1487" s="473">
        <v>0</v>
      </c>
      <c r="Q1487" s="473">
        <v>3446066.7</v>
      </c>
      <c r="R1487" s="473">
        <v>0</v>
      </c>
      <c r="S1487" s="474" t="s">
        <v>18</v>
      </c>
      <c r="T1487" s="474" t="s">
        <v>18</v>
      </c>
      <c r="U1487" s="543" t="s">
        <v>18</v>
      </c>
    </row>
    <row r="1488" spans="1:21" x14ac:dyDescent="0.2">
      <c r="A1488" s="466" t="s">
        <v>750</v>
      </c>
      <c r="B1488" s="487" t="s">
        <v>934</v>
      </c>
      <c r="C1488" s="56" t="s">
        <v>40</v>
      </c>
      <c r="D1488" s="56" t="s">
        <v>689</v>
      </c>
      <c r="E1488" s="56" t="s">
        <v>689</v>
      </c>
      <c r="F1488" s="195" t="s">
        <v>695</v>
      </c>
      <c r="G1488" s="56">
        <v>2</v>
      </c>
      <c r="H1488" s="57">
        <v>589.70000000000005</v>
      </c>
      <c r="I1488" s="56">
        <v>543.79999999999995</v>
      </c>
      <c r="J1488" s="56">
        <v>324</v>
      </c>
      <c r="K1488" s="468">
        <v>24</v>
      </c>
      <c r="L1488" s="488" t="s">
        <v>48</v>
      </c>
      <c r="M1488" s="111">
        <v>1193836</v>
      </c>
      <c r="N1488" s="111">
        <v>0</v>
      </c>
      <c r="O1488" s="51">
        <v>542780.21</v>
      </c>
      <c r="P1488" s="51">
        <v>0</v>
      </c>
      <c r="Q1488" s="51">
        <v>651055.79</v>
      </c>
      <c r="R1488" s="51">
        <v>0</v>
      </c>
      <c r="S1488" s="51">
        <v>2024.4802441919619</v>
      </c>
      <c r="T1488" s="51">
        <v>2024.48</v>
      </c>
      <c r="U1488" s="192">
        <v>44561</v>
      </c>
    </row>
    <row r="1489" spans="1:21" ht="13.5" thickBot="1" x14ac:dyDescent="0.25">
      <c r="A1489" s="496" t="s">
        <v>750</v>
      </c>
      <c r="B1489" s="497" t="s">
        <v>934</v>
      </c>
      <c r="C1489" s="182" t="s">
        <v>40</v>
      </c>
      <c r="D1489" s="182" t="s">
        <v>689</v>
      </c>
      <c r="E1489" s="182" t="s">
        <v>689</v>
      </c>
      <c r="F1489" s="188" t="s">
        <v>695</v>
      </c>
      <c r="G1489" s="182">
        <v>2</v>
      </c>
      <c r="H1489" s="183">
        <v>589.70000000000005</v>
      </c>
      <c r="I1489" s="182">
        <v>543.79999999999995</v>
      </c>
      <c r="J1489" s="182">
        <v>324</v>
      </c>
      <c r="K1489" s="498">
        <v>24</v>
      </c>
      <c r="L1489" s="499" t="s">
        <v>36</v>
      </c>
      <c r="M1489" s="113">
        <v>2485255</v>
      </c>
      <c r="N1489" s="113">
        <v>0</v>
      </c>
      <c r="O1489" s="151">
        <v>1129926.74</v>
      </c>
      <c r="P1489" s="151">
        <v>0</v>
      </c>
      <c r="Q1489" s="151">
        <v>1355328.26</v>
      </c>
      <c r="R1489" s="151">
        <v>0</v>
      </c>
      <c r="S1489" s="151">
        <v>4214.4395455316262</v>
      </c>
      <c r="T1489" s="151">
        <v>4214.4399999999996</v>
      </c>
      <c r="U1489" s="184">
        <v>44561</v>
      </c>
    </row>
    <row r="1490" spans="1:21" ht="13.5" thickBot="1" x14ac:dyDescent="0.25">
      <c r="A1490" s="520"/>
      <c r="B1490" s="521" t="s">
        <v>31</v>
      </c>
      <c r="C1490" s="132" t="s">
        <v>18</v>
      </c>
      <c r="D1490" s="132" t="s">
        <v>18</v>
      </c>
      <c r="E1490" s="132" t="s">
        <v>18</v>
      </c>
      <c r="F1490" s="132" t="s">
        <v>18</v>
      </c>
      <c r="G1490" s="132" t="s">
        <v>18</v>
      </c>
      <c r="H1490" s="502">
        <f>H1489</f>
        <v>589.70000000000005</v>
      </c>
      <c r="I1490" s="502">
        <f>I1489</f>
        <v>543.79999999999995</v>
      </c>
      <c r="J1490" s="502">
        <f>J1489</f>
        <v>324</v>
      </c>
      <c r="K1490" s="503">
        <f>K1489</f>
        <v>24</v>
      </c>
      <c r="L1490" s="132" t="s">
        <v>18</v>
      </c>
      <c r="M1490" s="133">
        <v>3679091</v>
      </c>
      <c r="N1490" s="133">
        <v>0</v>
      </c>
      <c r="O1490" s="133">
        <v>1672706.95</v>
      </c>
      <c r="P1490" s="133">
        <v>0</v>
      </c>
      <c r="Q1490" s="133">
        <v>2006384.05</v>
      </c>
      <c r="R1490" s="133">
        <v>0</v>
      </c>
      <c r="S1490" s="133" t="s">
        <v>18</v>
      </c>
      <c r="T1490" s="133" t="s">
        <v>18</v>
      </c>
      <c r="U1490" s="504" t="s">
        <v>18</v>
      </c>
    </row>
    <row r="1491" spans="1:21" ht="25.5" x14ac:dyDescent="0.2">
      <c r="A1491" s="463" t="s">
        <v>741</v>
      </c>
      <c r="B1491" s="485" t="s">
        <v>937</v>
      </c>
      <c r="C1491" s="160" t="s">
        <v>40</v>
      </c>
      <c r="D1491" s="187" t="s">
        <v>703</v>
      </c>
      <c r="E1491" s="160" t="s">
        <v>703</v>
      </c>
      <c r="F1491" s="187" t="s">
        <v>700</v>
      </c>
      <c r="G1491" s="160">
        <v>3</v>
      </c>
      <c r="H1491" s="464">
        <v>3204.3</v>
      </c>
      <c r="I1491" s="160">
        <v>2953.9</v>
      </c>
      <c r="J1491" s="160">
        <v>1500</v>
      </c>
      <c r="K1491" s="465">
        <v>63</v>
      </c>
      <c r="L1491" s="486" t="s">
        <v>462</v>
      </c>
      <c r="M1491" s="111">
        <v>181011</v>
      </c>
      <c r="N1491" s="111">
        <v>0</v>
      </c>
      <c r="O1491" s="111">
        <v>82297.06</v>
      </c>
      <c r="P1491" s="111">
        <v>0</v>
      </c>
      <c r="Q1491" s="111">
        <v>98713.94</v>
      </c>
      <c r="R1491" s="111">
        <v>0</v>
      </c>
      <c r="S1491" s="111">
        <v>56.490029023499666</v>
      </c>
      <c r="T1491" s="111">
        <v>56.49</v>
      </c>
      <c r="U1491" s="181">
        <v>44561</v>
      </c>
    </row>
    <row r="1492" spans="1:21" ht="25.5" x14ac:dyDescent="0.2">
      <c r="A1492" s="466" t="s">
        <v>741</v>
      </c>
      <c r="B1492" s="487" t="s">
        <v>937</v>
      </c>
      <c r="C1492" s="56" t="s">
        <v>40</v>
      </c>
      <c r="D1492" s="195" t="s">
        <v>703</v>
      </c>
      <c r="E1492" s="56" t="s">
        <v>703</v>
      </c>
      <c r="F1492" s="195" t="s">
        <v>700</v>
      </c>
      <c r="G1492" s="56">
        <v>3</v>
      </c>
      <c r="H1492" s="57">
        <v>3204.3</v>
      </c>
      <c r="I1492" s="56">
        <v>2953.9</v>
      </c>
      <c r="J1492" s="56">
        <v>1500</v>
      </c>
      <c r="K1492" s="468">
        <v>63</v>
      </c>
      <c r="L1492" s="488" t="s">
        <v>93</v>
      </c>
      <c r="M1492" s="111">
        <v>307709</v>
      </c>
      <c r="N1492" s="111">
        <v>0</v>
      </c>
      <c r="O1492" s="51">
        <v>139900.57999999999</v>
      </c>
      <c r="P1492" s="51">
        <v>0</v>
      </c>
      <c r="Q1492" s="51">
        <v>167808.42</v>
      </c>
      <c r="R1492" s="51">
        <v>0</v>
      </c>
      <c r="S1492" s="51">
        <v>96.030022157725554</v>
      </c>
      <c r="T1492" s="51">
        <v>96.03</v>
      </c>
      <c r="U1492" s="192">
        <v>44561</v>
      </c>
    </row>
    <row r="1493" spans="1:21" ht="25.5" x14ac:dyDescent="0.2">
      <c r="A1493" s="466" t="s">
        <v>741</v>
      </c>
      <c r="B1493" s="487" t="s">
        <v>937</v>
      </c>
      <c r="C1493" s="56" t="s">
        <v>40</v>
      </c>
      <c r="D1493" s="195" t="s">
        <v>703</v>
      </c>
      <c r="E1493" s="56" t="s">
        <v>703</v>
      </c>
      <c r="F1493" s="195" t="s">
        <v>700</v>
      </c>
      <c r="G1493" s="56">
        <v>3</v>
      </c>
      <c r="H1493" s="57">
        <v>3204.3</v>
      </c>
      <c r="I1493" s="56">
        <v>2953.9</v>
      </c>
      <c r="J1493" s="56">
        <v>1500</v>
      </c>
      <c r="K1493" s="468">
        <v>63</v>
      </c>
      <c r="L1493" s="488" t="s">
        <v>49</v>
      </c>
      <c r="M1493" s="111">
        <v>8394450</v>
      </c>
      <c r="N1493" s="111">
        <v>0</v>
      </c>
      <c r="O1493" s="51">
        <v>3816555.46</v>
      </c>
      <c r="P1493" s="51">
        <v>0</v>
      </c>
      <c r="Q1493" s="51">
        <v>4577894.54</v>
      </c>
      <c r="R1493" s="51">
        <v>0</v>
      </c>
      <c r="S1493" s="51">
        <v>5596.3</v>
      </c>
      <c r="T1493" s="51">
        <v>5596.3</v>
      </c>
      <c r="U1493" s="192">
        <v>44561</v>
      </c>
    </row>
    <row r="1494" spans="1:21" ht="25.5" x14ac:dyDescent="0.2">
      <c r="A1494" s="466" t="s">
        <v>741</v>
      </c>
      <c r="B1494" s="487" t="s">
        <v>937</v>
      </c>
      <c r="C1494" s="56" t="s">
        <v>40</v>
      </c>
      <c r="D1494" s="56" t="s">
        <v>703</v>
      </c>
      <c r="E1494" s="56" t="s">
        <v>703</v>
      </c>
      <c r="F1494" s="195" t="s">
        <v>700</v>
      </c>
      <c r="G1494" s="56">
        <v>3</v>
      </c>
      <c r="H1494" s="57">
        <v>3204.3</v>
      </c>
      <c r="I1494" s="56">
        <v>2953.9</v>
      </c>
      <c r="J1494" s="56">
        <v>1500</v>
      </c>
      <c r="K1494" s="468">
        <v>63</v>
      </c>
      <c r="L1494" s="488" t="s">
        <v>48</v>
      </c>
      <c r="M1494" s="111">
        <v>4457245</v>
      </c>
      <c r="N1494" s="111">
        <v>0</v>
      </c>
      <c r="O1494" s="51">
        <v>2026496.4</v>
      </c>
      <c r="P1494" s="51">
        <v>0</v>
      </c>
      <c r="Q1494" s="51">
        <v>2430748.6</v>
      </c>
      <c r="R1494" s="51">
        <v>0</v>
      </c>
      <c r="S1494" s="51">
        <v>1391.0198795368722</v>
      </c>
      <c r="T1494" s="51">
        <v>1391.02</v>
      </c>
      <c r="U1494" s="192">
        <v>44561</v>
      </c>
    </row>
    <row r="1495" spans="1:21" x14ac:dyDescent="0.2">
      <c r="A1495" s="478"/>
      <c r="B1495" s="510" t="s">
        <v>31</v>
      </c>
      <c r="C1495" s="480" t="s">
        <v>18</v>
      </c>
      <c r="D1495" s="480" t="s">
        <v>18</v>
      </c>
      <c r="E1495" s="480" t="s">
        <v>18</v>
      </c>
      <c r="F1495" s="480" t="s">
        <v>18</v>
      </c>
      <c r="G1495" s="413" t="s">
        <v>18</v>
      </c>
      <c r="H1495" s="481">
        <f>H1494</f>
        <v>3204.3</v>
      </c>
      <c r="I1495" s="481">
        <f>I1494</f>
        <v>2953.9</v>
      </c>
      <c r="J1495" s="481">
        <f>J1494</f>
        <v>1500</v>
      </c>
      <c r="K1495" s="482">
        <f>K1494</f>
        <v>63</v>
      </c>
      <c r="L1495" s="480" t="s">
        <v>18</v>
      </c>
      <c r="M1495" s="474">
        <v>13340415</v>
      </c>
      <c r="N1495" s="474">
        <v>0</v>
      </c>
      <c r="O1495" s="474">
        <v>6065249.5</v>
      </c>
      <c r="P1495" s="474">
        <v>0</v>
      </c>
      <c r="Q1495" s="474">
        <v>7275165.5</v>
      </c>
      <c r="R1495" s="474">
        <v>0</v>
      </c>
      <c r="S1495" s="474" t="s">
        <v>18</v>
      </c>
      <c r="T1495" s="474" t="s">
        <v>18</v>
      </c>
      <c r="U1495" s="543" t="s">
        <v>18</v>
      </c>
    </row>
    <row r="1496" spans="1:21" ht="13.5" thickBot="1" x14ac:dyDescent="0.25">
      <c r="A1496" s="496" t="s">
        <v>756</v>
      </c>
      <c r="B1496" s="497" t="s">
        <v>938</v>
      </c>
      <c r="C1496" s="182" t="s">
        <v>40</v>
      </c>
      <c r="D1496" s="188" t="s">
        <v>704</v>
      </c>
      <c r="E1496" s="182" t="s">
        <v>704</v>
      </c>
      <c r="F1496" s="188" t="s">
        <v>700</v>
      </c>
      <c r="G1496" s="182">
        <v>3</v>
      </c>
      <c r="H1496" s="507">
        <v>1568.6</v>
      </c>
      <c r="I1496" s="182" t="s">
        <v>705</v>
      </c>
      <c r="J1496" s="182">
        <v>544.29999999999995</v>
      </c>
      <c r="K1496" s="498">
        <v>48</v>
      </c>
      <c r="L1496" s="499" t="s">
        <v>111</v>
      </c>
      <c r="M1496" s="113">
        <v>177205</v>
      </c>
      <c r="N1496" s="113">
        <v>0</v>
      </c>
      <c r="O1496" s="151">
        <v>80566.649999999994</v>
      </c>
      <c r="P1496" s="151">
        <v>0</v>
      </c>
      <c r="Q1496" s="151">
        <v>96638.35</v>
      </c>
      <c r="R1496" s="151">
        <v>0</v>
      </c>
      <c r="S1496" s="151">
        <v>112.97016447787837</v>
      </c>
      <c r="T1496" s="151">
        <v>112.97</v>
      </c>
      <c r="U1496" s="184">
        <v>44561</v>
      </c>
    </row>
    <row r="1497" spans="1:21" ht="13.5" thickBot="1" x14ac:dyDescent="0.25">
      <c r="A1497" s="520"/>
      <c r="B1497" s="521" t="s">
        <v>31</v>
      </c>
      <c r="C1497" s="132" t="s">
        <v>18</v>
      </c>
      <c r="D1497" s="132" t="s">
        <v>18</v>
      </c>
      <c r="E1497" s="132" t="s">
        <v>18</v>
      </c>
      <c r="F1497" s="132" t="s">
        <v>18</v>
      </c>
      <c r="G1497" s="132" t="s">
        <v>18</v>
      </c>
      <c r="H1497" s="502">
        <f>H1496</f>
        <v>1568.6</v>
      </c>
      <c r="I1497" s="502" t="str">
        <f>I1496</f>
        <v>1438</v>
      </c>
      <c r="J1497" s="502">
        <f>J1496</f>
        <v>544.29999999999995</v>
      </c>
      <c r="K1497" s="503">
        <f>K1496</f>
        <v>48</v>
      </c>
      <c r="L1497" s="132" t="s">
        <v>18</v>
      </c>
      <c r="M1497" s="133">
        <v>177205</v>
      </c>
      <c r="N1497" s="133">
        <v>0</v>
      </c>
      <c r="O1497" s="133">
        <v>80566.649999999994</v>
      </c>
      <c r="P1497" s="133">
        <v>0</v>
      </c>
      <c r="Q1497" s="133">
        <v>96638.35</v>
      </c>
      <c r="R1497" s="133">
        <v>0</v>
      </c>
      <c r="S1497" s="133" t="s">
        <v>18</v>
      </c>
      <c r="T1497" s="133" t="s">
        <v>18</v>
      </c>
      <c r="U1497" s="504" t="s">
        <v>18</v>
      </c>
    </row>
    <row r="1498" spans="1:21" ht="25.5" x14ac:dyDescent="0.2">
      <c r="A1498" s="463" t="s">
        <v>759</v>
      </c>
      <c r="B1498" s="485" t="s">
        <v>939</v>
      </c>
      <c r="C1498" s="160" t="s">
        <v>40</v>
      </c>
      <c r="D1498" s="187" t="s">
        <v>676</v>
      </c>
      <c r="E1498" s="160" t="s">
        <v>676</v>
      </c>
      <c r="F1498" s="187" t="s">
        <v>683</v>
      </c>
      <c r="G1498" s="160">
        <v>4</v>
      </c>
      <c r="H1498" s="161">
        <v>2565</v>
      </c>
      <c r="I1498" s="160" t="s">
        <v>706</v>
      </c>
      <c r="J1498" s="160">
        <v>675</v>
      </c>
      <c r="K1498" s="465">
        <v>159</v>
      </c>
      <c r="L1498" s="486" t="s">
        <v>34</v>
      </c>
      <c r="M1498" s="111">
        <v>699014</v>
      </c>
      <c r="N1498" s="111">
        <v>0</v>
      </c>
      <c r="O1498" s="111">
        <v>317808.28000000003</v>
      </c>
      <c r="P1498" s="111">
        <v>0</v>
      </c>
      <c r="Q1498" s="111">
        <v>381205.72</v>
      </c>
      <c r="R1498" s="111">
        <v>0</v>
      </c>
      <c r="S1498" s="111">
        <v>272.52007797270954</v>
      </c>
      <c r="T1498" s="111">
        <v>272.52</v>
      </c>
      <c r="U1498" s="181">
        <v>44561</v>
      </c>
    </row>
    <row r="1499" spans="1:21" ht="25.5" x14ac:dyDescent="0.2">
      <c r="A1499" s="466" t="s">
        <v>759</v>
      </c>
      <c r="B1499" s="487" t="s">
        <v>939</v>
      </c>
      <c r="C1499" s="56" t="s">
        <v>40</v>
      </c>
      <c r="D1499" s="195" t="s">
        <v>676</v>
      </c>
      <c r="E1499" s="56" t="s">
        <v>676</v>
      </c>
      <c r="F1499" s="195" t="s">
        <v>683</v>
      </c>
      <c r="G1499" s="56">
        <v>4</v>
      </c>
      <c r="H1499" s="57">
        <v>2565</v>
      </c>
      <c r="I1499" s="56" t="s">
        <v>706</v>
      </c>
      <c r="J1499" s="56">
        <v>675</v>
      </c>
      <c r="K1499" s="468">
        <v>159</v>
      </c>
      <c r="L1499" s="488" t="s">
        <v>41</v>
      </c>
      <c r="M1499" s="111">
        <v>829290</v>
      </c>
      <c r="N1499" s="111">
        <v>0</v>
      </c>
      <c r="O1499" s="51">
        <v>377038.55</v>
      </c>
      <c r="P1499" s="51">
        <v>0</v>
      </c>
      <c r="Q1499" s="51">
        <v>452251.45</v>
      </c>
      <c r="R1499" s="51">
        <v>0</v>
      </c>
      <c r="S1499" s="51">
        <v>323.30994152046782</v>
      </c>
      <c r="T1499" s="51">
        <v>323.31</v>
      </c>
      <c r="U1499" s="192">
        <v>44561</v>
      </c>
    </row>
    <row r="1500" spans="1:21" x14ac:dyDescent="0.2">
      <c r="A1500" s="478"/>
      <c r="B1500" s="510" t="s">
        <v>31</v>
      </c>
      <c r="C1500" s="480" t="s">
        <v>18</v>
      </c>
      <c r="D1500" s="480" t="s">
        <v>18</v>
      </c>
      <c r="E1500" s="480" t="s">
        <v>18</v>
      </c>
      <c r="F1500" s="480" t="s">
        <v>18</v>
      </c>
      <c r="G1500" s="413" t="s">
        <v>18</v>
      </c>
      <c r="H1500" s="481">
        <f>H1499</f>
        <v>2565</v>
      </c>
      <c r="I1500" s="481" t="str">
        <f>I1499</f>
        <v>2384</v>
      </c>
      <c r="J1500" s="481">
        <f>J1499</f>
        <v>675</v>
      </c>
      <c r="K1500" s="482">
        <f>K1499</f>
        <v>159</v>
      </c>
      <c r="L1500" s="480" t="s">
        <v>18</v>
      </c>
      <c r="M1500" s="474">
        <v>1528304</v>
      </c>
      <c r="N1500" s="474">
        <v>0</v>
      </c>
      <c r="O1500" s="474">
        <v>694846.83000000007</v>
      </c>
      <c r="P1500" s="474">
        <v>0</v>
      </c>
      <c r="Q1500" s="474">
        <v>833457.16999999993</v>
      </c>
      <c r="R1500" s="474">
        <v>0</v>
      </c>
      <c r="S1500" s="474" t="s">
        <v>18</v>
      </c>
      <c r="T1500" s="474" t="s">
        <v>18</v>
      </c>
      <c r="U1500" s="543" t="s">
        <v>18</v>
      </c>
    </row>
    <row r="1501" spans="1:21" ht="13.5" thickBot="1" x14ac:dyDescent="0.25">
      <c r="A1501" s="496" t="s">
        <v>757</v>
      </c>
      <c r="B1501" s="497" t="s">
        <v>968</v>
      </c>
      <c r="C1501" s="182" t="s">
        <v>40</v>
      </c>
      <c r="D1501" s="188" t="s">
        <v>676</v>
      </c>
      <c r="E1501" s="182" t="s">
        <v>676</v>
      </c>
      <c r="F1501" s="188" t="s">
        <v>683</v>
      </c>
      <c r="G1501" s="182">
        <v>4</v>
      </c>
      <c r="H1501" s="183">
        <v>2568.9</v>
      </c>
      <c r="I1501" s="182">
        <v>2401.6999999999998</v>
      </c>
      <c r="J1501" s="182"/>
      <c r="K1501" s="498">
        <v>144</v>
      </c>
      <c r="L1501" s="499" t="s">
        <v>48</v>
      </c>
      <c r="M1501" s="113">
        <v>1237002</v>
      </c>
      <c r="N1501" s="113">
        <v>0</v>
      </c>
      <c r="O1501" s="151">
        <v>562405.72</v>
      </c>
      <c r="P1501" s="151">
        <v>0</v>
      </c>
      <c r="Q1501" s="151">
        <v>674596.28</v>
      </c>
      <c r="R1501" s="151">
        <v>0</v>
      </c>
      <c r="S1501" s="151">
        <v>481.52983767371245</v>
      </c>
      <c r="T1501" s="151">
        <v>481.53</v>
      </c>
      <c r="U1501" s="184">
        <v>44561</v>
      </c>
    </row>
    <row r="1502" spans="1:21" ht="13.5" thickBot="1" x14ac:dyDescent="0.25">
      <c r="A1502" s="520"/>
      <c r="B1502" s="521" t="s">
        <v>31</v>
      </c>
      <c r="C1502" s="132" t="s">
        <v>18</v>
      </c>
      <c r="D1502" s="132" t="s">
        <v>18</v>
      </c>
      <c r="E1502" s="132" t="s">
        <v>18</v>
      </c>
      <c r="F1502" s="132" t="s">
        <v>18</v>
      </c>
      <c r="G1502" s="132" t="s">
        <v>18</v>
      </c>
      <c r="H1502" s="502">
        <f>H1501</f>
        <v>2568.9</v>
      </c>
      <c r="I1502" s="502">
        <f>I1501</f>
        <v>2401.6999999999998</v>
      </c>
      <c r="J1502" s="502">
        <f>J1501</f>
        <v>0</v>
      </c>
      <c r="K1502" s="503">
        <f>K1501</f>
        <v>144</v>
      </c>
      <c r="L1502" s="132" t="s">
        <v>18</v>
      </c>
      <c r="M1502" s="133">
        <v>1237002</v>
      </c>
      <c r="N1502" s="133">
        <v>0</v>
      </c>
      <c r="O1502" s="133">
        <v>562405.72</v>
      </c>
      <c r="P1502" s="133">
        <v>0</v>
      </c>
      <c r="Q1502" s="133">
        <v>674596.28</v>
      </c>
      <c r="R1502" s="133">
        <v>0</v>
      </c>
      <c r="S1502" s="133" t="s">
        <v>18</v>
      </c>
      <c r="T1502" s="133" t="s">
        <v>18</v>
      </c>
      <c r="U1502" s="504" t="s">
        <v>18</v>
      </c>
    </row>
    <row r="1503" spans="1:21" x14ac:dyDescent="0.2">
      <c r="A1503" s="463" t="s">
        <v>753</v>
      </c>
      <c r="B1503" s="485" t="s">
        <v>940</v>
      </c>
      <c r="C1503" s="160" t="s">
        <v>40</v>
      </c>
      <c r="D1503" s="187" t="s">
        <v>707</v>
      </c>
      <c r="E1503" s="160" t="s">
        <v>707</v>
      </c>
      <c r="F1503" s="187" t="s">
        <v>675</v>
      </c>
      <c r="G1503" s="160">
        <v>2</v>
      </c>
      <c r="H1503" s="161">
        <v>598.1</v>
      </c>
      <c r="I1503" s="160">
        <v>543.20000000000005</v>
      </c>
      <c r="J1503" s="160"/>
      <c r="K1503" s="465">
        <v>30</v>
      </c>
      <c r="L1503" s="486" t="s">
        <v>83</v>
      </c>
      <c r="M1503" s="111">
        <v>4223310</v>
      </c>
      <c r="N1503" s="111">
        <v>0</v>
      </c>
      <c r="O1503" s="111">
        <v>1920137.33</v>
      </c>
      <c r="P1503" s="111">
        <v>0</v>
      </c>
      <c r="Q1503" s="111">
        <v>2303172.67</v>
      </c>
      <c r="R1503" s="111">
        <v>0</v>
      </c>
      <c r="S1503" s="111">
        <v>7061.2104999164021</v>
      </c>
      <c r="T1503" s="111">
        <v>7061.21</v>
      </c>
      <c r="U1503" s="181">
        <v>44561</v>
      </c>
    </row>
    <row r="1504" spans="1:21" x14ac:dyDescent="0.2">
      <c r="A1504" s="478"/>
      <c r="B1504" s="510" t="s">
        <v>31</v>
      </c>
      <c r="C1504" s="480" t="s">
        <v>18</v>
      </c>
      <c r="D1504" s="480" t="s">
        <v>18</v>
      </c>
      <c r="E1504" s="480" t="s">
        <v>18</v>
      </c>
      <c r="F1504" s="480" t="s">
        <v>18</v>
      </c>
      <c r="G1504" s="413" t="s">
        <v>18</v>
      </c>
      <c r="H1504" s="481">
        <f>H1503</f>
        <v>598.1</v>
      </c>
      <c r="I1504" s="481">
        <f>I1503</f>
        <v>543.20000000000005</v>
      </c>
      <c r="J1504" s="481">
        <f>J1503</f>
        <v>0</v>
      </c>
      <c r="K1504" s="482">
        <f>K1503</f>
        <v>30</v>
      </c>
      <c r="L1504" s="480" t="s">
        <v>18</v>
      </c>
      <c r="M1504" s="474">
        <v>4223310</v>
      </c>
      <c r="N1504" s="474">
        <v>0</v>
      </c>
      <c r="O1504" s="474">
        <v>1920137.33</v>
      </c>
      <c r="P1504" s="474">
        <v>0</v>
      </c>
      <c r="Q1504" s="474">
        <v>2303172.67</v>
      </c>
      <c r="R1504" s="474">
        <v>0</v>
      </c>
      <c r="S1504" s="474" t="s">
        <v>18</v>
      </c>
      <c r="T1504" s="474" t="s">
        <v>18</v>
      </c>
      <c r="U1504" s="543" t="s">
        <v>18</v>
      </c>
    </row>
    <row r="1505" spans="1:21" ht="25.5" x14ac:dyDescent="0.2">
      <c r="A1505" s="466" t="s">
        <v>752</v>
      </c>
      <c r="B1505" s="487" t="s">
        <v>969</v>
      </c>
      <c r="C1505" s="56" t="s">
        <v>40</v>
      </c>
      <c r="D1505" s="195" t="s">
        <v>682</v>
      </c>
      <c r="E1505" s="56" t="s">
        <v>682</v>
      </c>
      <c r="F1505" s="195" t="s">
        <v>687</v>
      </c>
      <c r="G1505" s="56">
        <v>5</v>
      </c>
      <c r="H1505" s="57">
        <v>2481.1</v>
      </c>
      <c r="I1505" s="56">
        <v>2323.3000000000002</v>
      </c>
      <c r="J1505" s="56">
        <v>683.2</v>
      </c>
      <c r="K1505" s="468">
        <v>144</v>
      </c>
      <c r="L1505" s="488" t="s">
        <v>93</v>
      </c>
      <c r="M1505" s="111">
        <v>132937</v>
      </c>
      <c r="N1505" s="111">
        <v>0</v>
      </c>
      <c r="O1505" s="51">
        <v>60440.100000000006</v>
      </c>
      <c r="P1505" s="51">
        <v>0</v>
      </c>
      <c r="Q1505" s="51">
        <v>72496.899999999994</v>
      </c>
      <c r="R1505" s="51">
        <v>0</v>
      </c>
      <c r="S1505" s="51">
        <v>53.579863770101973</v>
      </c>
      <c r="T1505" s="51">
        <v>53.58</v>
      </c>
      <c r="U1505" s="192">
        <v>44561</v>
      </c>
    </row>
    <row r="1506" spans="1:21" ht="25.5" x14ac:dyDescent="0.2">
      <c r="A1506" s="466" t="s">
        <v>752</v>
      </c>
      <c r="B1506" s="487" t="s">
        <v>969</v>
      </c>
      <c r="C1506" s="56" t="s">
        <v>40</v>
      </c>
      <c r="D1506" s="195" t="s">
        <v>682</v>
      </c>
      <c r="E1506" s="56" t="s">
        <v>682</v>
      </c>
      <c r="F1506" s="195" t="s">
        <v>687</v>
      </c>
      <c r="G1506" s="56">
        <v>5</v>
      </c>
      <c r="H1506" s="57">
        <v>2481.1</v>
      </c>
      <c r="I1506" s="56">
        <v>2323.3000000000002</v>
      </c>
      <c r="J1506" s="56">
        <v>683.2</v>
      </c>
      <c r="K1506" s="468">
        <v>144</v>
      </c>
      <c r="L1506" s="488" t="s">
        <v>49</v>
      </c>
      <c r="M1506" s="111">
        <v>3737097</v>
      </c>
      <c r="N1506" s="111">
        <v>0</v>
      </c>
      <c r="O1506" s="51">
        <v>1699079.51</v>
      </c>
      <c r="P1506" s="51">
        <v>0</v>
      </c>
      <c r="Q1506" s="51">
        <v>2038017.49</v>
      </c>
      <c r="R1506" s="51">
        <v>0</v>
      </c>
      <c r="S1506" s="51">
        <v>5469.9897540983602</v>
      </c>
      <c r="T1506" s="51">
        <v>5469.99</v>
      </c>
      <c r="U1506" s="192">
        <v>44561</v>
      </c>
    </row>
    <row r="1507" spans="1:21" ht="25.5" x14ac:dyDescent="0.2">
      <c r="A1507" s="466" t="s">
        <v>752</v>
      </c>
      <c r="B1507" s="487" t="s">
        <v>969</v>
      </c>
      <c r="C1507" s="56" t="s">
        <v>40</v>
      </c>
      <c r="D1507" s="195" t="s">
        <v>682</v>
      </c>
      <c r="E1507" s="56" t="s">
        <v>682</v>
      </c>
      <c r="F1507" s="195" t="s">
        <v>687</v>
      </c>
      <c r="G1507" s="56">
        <v>5</v>
      </c>
      <c r="H1507" s="467">
        <v>2481.1</v>
      </c>
      <c r="I1507" s="56">
        <v>2323.3000000000002</v>
      </c>
      <c r="J1507" s="56">
        <v>683.2</v>
      </c>
      <c r="K1507" s="468">
        <v>144</v>
      </c>
      <c r="L1507" s="488" t="s">
        <v>111</v>
      </c>
      <c r="M1507" s="111">
        <v>379807</v>
      </c>
      <c r="N1507" s="111">
        <v>0</v>
      </c>
      <c r="O1507" s="51">
        <v>172680.1</v>
      </c>
      <c r="P1507" s="51">
        <v>0</v>
      </c>
      <c r="Q1507" s="51">
        <v>207126.9</v>
      </c>
      <c r="R1507" s="51">
        <v>0</v>
      </c>
      <c r="S1507" s="51">
        <v>153.08008544597155</v>
      </c>
      <c r="T1507" s="51">
        <v>153.08000000000001</v>
      </c>
      <c r="U1507" s="192">
        <v>44561</v>
      </c>
    </row>
    <row r="1508" spans="1:21" ht="26.25" thickBot="1" x14ac:dyDescent="0.25">
      <c r="A1508" s="496" t="s">
        <v>752</v>
      </c>
      <c r="B1508" s="497" t="s">
        <v>969</v>
      </c>
      <c r="C1508" s="182" t="s">
        <v>40</v>
      </c>
      <c r="D1508" s="188" t="s">
        <v>682</v>
      </c>
      <c r="E1508" s="182" t="s">
        <v>682</v>
      </c>
      <c r="F1508" s="188" t="s">
        <v>687</v>
      </c>
      <c r="G1508" s="182">
        <v>5</v>
      </c>
      <c r="H1508" s="183">
        <v>2481.1</v>
      </c>
      <c r="I1508" s="182">
        <v>2323.3000000000002</v>
      </c>
      <c r="J1508" s="182">
        <v>683.2</v>
      </c>
      <c r="K1508" s="498">
        <v>144</v>
      </c>
      <c r="L1508" s="499" t="s">
        <v>83</v>
      </c>
      <c r="M1508" s="113">
        <v>15040999</v>
      </c>
      <c r="N1508" s="113">
        <v>0</v>
      </c>
      <c r="O1508" s="151">
        <v>6838423.8200000003</v>
      </c>
      <c r="P1508" s="151">
        <v>0</v>
      </c>
      <c r="Q1508" s="151">
        <v>8202575.1799999997</v>
      </c>
      <c r="R1508" s="151">
        <v>0</v>
      </c>
      <c r="S1508" s="151">
        <v>6062.2300592479141</v>
      </c>
      <c r="T1508" s="151">
        <v>6062.23</v>
      </c>
      <c r="U1508" s="184">
        <v>44561</v>
      </c>
    </row>
    <row r="1509" spans="1:21" ht="13.5" thickBot="1" x14ac:dyDescent="0.25">
      <c r="A1509" s="520"/>
      <c r="B1509" s="521" t="s">
        <v>31</v>
      </c>
      <c r="C1509" s="132" t="s">
        <v>18</v>
      </c>
      <c r="D1509" s="132" t="s">
        <v>18</v>
      </c>
      <c r="E1509" s="132" t="s">
        <v>18</v>
      </c>
      <c r="F1509" s="132" t="s">
        <v>18</v>
      </c>
      <c r="G1509" s="132" t="s">
        <v>18</v>
      </c>
      <c r="H1509" s="502">
        <f>H1508</f>
        <v>2481.1</v>
      </c>
      <c r="I1509" s="502">
        <f>I1508</f>
        <v>2323.3000000000002</v>
      </c>
      <c r="J1509" s="502">
        <f>J1508</f>
        <v>683.2</v>
      </c>
      <c r="K1509" s="503">
        <f>K1508</f>
        <v>144</v>
      </c>
      <c r="L1509" s="132" t="s">
        <v>18</v>
      </c>
      <c r="M1509" s="133">
        <v>19290840</v>
      </c>
      <c r="N1509" s="133">
        <v>0</v>
      </c>
      <c r="O1509" s="133">
        <v>8770623.5300000012</v>
      </c>
      <c r="P1509" s="133">
        <v>0</v>
      </c>
      <c r="Q1509" s="133">
        <v>10520216.469999999</v>
      </c>
      <c r="R1509" s="133">
        <v>0</v>
      </c>
      <c r="S1509" s="133" t="s">
        <v>18</v>
      </c>
      <c r="T1509" s="133" t="s">
        <v>18</v>
      </c>
      <c r="U1509" s="504" t="s">
        <v>18</v>
      </c>
    </row>
    <row r="1510" spans="1:21" x14ac:dyDescent="0.2">
      <c r="A1510" s="463" t="s">
        <v>751</v>
      </c>
      <c r="B1510" s="485" t="s">
        <v>970</v>
      </c>
      <c r="C1510" s="160" t="s">
        <v>40</v>
      </c>
      <c r="D1510" s="160" t="s">
        <v>686</v>
      </c>
      <c r="E1510" s="160" t="s">
        <v>686</v>
      </c>
      <c r="F1510" s="187" t="s">
        <v>668</v>
      </c>
      <c r="G1510" s="160">
        <v>5</v>
      </c>
      <c r="H1510" s="464">
        <v>2996.5</v>
      </c>
      <c r="I1510" s="160">
        <v>2692.8</v>
      </c>
      <c r="J1510" s="160">
        <v>690.44</v>
      </c>
      <c r="K1510" s="465">
        <v>180</v>
      </c>
      <c r="L1510" s="486" t="s">
        <v>462</v>
      </c>
      <c r="M1510" s="111">
        <v>124594</v>
      </c>
      <c r="N1510" s="111">
        <v>0</v>
      </c>
      <c r="O1510" s="111">
        <v>56646.94</v>
      </c>
      <c r="P1510" s="111">
        <v>0</v>
      </c>
      <c r="Q1510" s="111">
        <v>67947.06</v>
      </c>
      <c r="R1510" s="111">
        <v>0</v>
      </c>
      <c r="S1510" s="111">
        <v>41.579843150342064</v>
      </c>
      <c r="T1510" s="111">
        <v>41.58</v>
      </c>
      <c r="U1510" s="181">
        <v>44561</v>
      </c>
    </row>
    <row r="1511" spans="1:21" x14ac:dyDescent="0.2">
      <c r="A1511" s="466" t="s">
        <v>751</v>
      </c>
      <c r="B1511" s="487" t="s">
        <v>970</v>
      </c>
      <c r="C1511" s="56" t="s">
        <v>40</v>
      </c>
      <c r="D1511" s="56" t="s">
        <v>686</v>
      </c>
      <c r="E1511" s="56" t="s">
        <v>686</v>
      </c>
      <c r="F1511" s="195" t="s">
        <v>668</v>
      </c>
      <c r="G1511" s="56">
        <v>5</v>
      </c>
      <c r="H1511" s="467">
        <v>2996.5</v>
      </c>
      <c r="I1511" s="56">
        <v>2692.8</v>
      </c>
      <c r="J1511" s="56">
        <v>690.44</v>
      </c>
      <c r="K1511" s="468">
        <v>180</v>
      </c>
      <c r="L1511" s="488" t="s">
        <v>87</v>
      </c>
      <c r="M1511" s="111">
        <v>164058</v>
      </c>
      <c r="N1511" s="111">
        <v>0</v>
      </c>
      <c r="O1511" s="51">
        <v>74589.34</v>
      </c>
      <c r="P1511" s="51">
        <v>0</v>
      </c>
      <c r="Q1511" s="51">
        <v>89468.66</v>
      </c>
      <c r="R1511" s="51">
        <v>0</v>
      </c>
      <c r="S1511" s="51">
        <v>54.749874853996332</v>
      </c>
      <c r="T1511" s="51">
        <v>54.75</v>
      </c>
      <c r="U1511" s="192">
        <v>44561</v>
      </c>
    </row>
    <row r="1512" spans="1:21" x14ac:dyDescent="0.2">
      <c r="A1512" s="466" t="s">
        <v>751</v>
      </c>
      <c r="B1512" s="487" t="s">
        <v>970</v>
      </c>
      <c r="C1512" s="56" t="s">
        <v>40</v>
      </c>
      <c r="D1512" s="195" t="s">
        <v>686</v>
      </c>
      <c r="E1512" s="56" t="s">
        <v>686</v>
      </c>
      <c r="F1512" s="195" t="s">
        <v>668</v>
      </c>
      <c r="G1512" s="56">
        <v>5</v>
      </c>
      <c r="H1512" s="57">
        <v>2996.5</v>
      </c>
      <c r="I1512" s="56">
        <v>2692.8</v>
      </c>
      <c r="J1512" s="56">
        <v>690.44</v>
      </c>
      <c r="K1512" s="468">
        <v>180</v>
      </c>
      <c r="L1512" s="488" t="s">
        <v>48</v>
      </c>
      <c r="M1512" s="111">
        <v>1793615</v>
      </c>
      <c r="N1512" s="111">
        <v>0</v>
      </c>
      <c r="O1512" s="51">
        <v>815471.07</v>
      </c>
      <c r="P1512" s="51">
        <v>0</v>
      </c>
      <c r="Q1512" s="51">
        <v>978143.93</v>
      </c>
      <c r="R1512" s="51">
        <v>0</v>
      </c>
      <c r="S1512" s="51">
        <v>598.56999833138661</v>
      </c>
      <c r="T1512" s="51">
        <v>598.57000000000005</v>
      </c>
      <c r="U1512" s="192">
        <v>44561</v>
      </c>
    </row>
    <row r="1513" spans="1:21" x14ac:dyDescent="0.2">
      <c r="A1513" s="466" t="s">
        <v>751</v>
      </c>
      <c r="B1513" s="487" t="s">
        <v>970</v>
      </c>
      <c r="C1513" s="56" t="s">
        <v>40</v>
      </c>
      <c r="D1513" s="195" t="s">
        <v>686</v>
      </c>
      <c r="E1513" s="56" t="s">
        <v>686</v>
      </c>
      <c r="F1513" s="195" t="s">
        <v>668</v>
      </c>
      <c r="G1513" s="56">
        <v>5</v>
      </c>
      <c r="H1513" s="57">
        <v>2996.5</v>
      </c>
      <c r="I1513" s="56">
        <v>2692.8</v>
      </c>
      <c r="J1513" s="56">
        <v>690.44</v>
      </c>
      <c r="K1513" s="468">
        <v>180</v>
      </c>
      <c r="L1513" s="488" t="s">
        <v>36</v>
      </c>
      <c r="M1513" s="111">
        <v>5864121</v>
      </c>
      <c r="N1513" s="111">
        <v>0</v>
      </c>
      <c r="O1513" s="51">
        <v>2666135.7200000002</v>
      </c>
      <c r="P1513" s="51">
        <v>0</v>
      </c>
      <c r="Q1513" s="51">
        <v>3197985.28</v>
      </c>
      <c r="R1513" s="51">
        <v>0</v>
      </c>
      <c r="S1513" s="51">
        <v>1956.9901551810447</v>
      </c>
      <c r="T1513" s="51">
        <v>1956.99</v>
      </c>
      <c r="U1513" s="192">
        <v>44561</v>
      </c>
    </row>
    <row r="1514" spans="1:21" x14ac:dyDescent="0.2">
      <c r="A1514" s="478"/>
      <c r="B1514" s="510" t="s">
        <v>31</v>
      </c>
      <c r="C1514" s="480" t="s">
        <v>18</v>
      </c>
      <c r="D1514" s="480" t="s">
        <v>18</v>
      </c>
      <c r="E1514" s="480" t="s">
        <v>18</v>
      </c>
      <c r="F1514" s="480" t="s">
        <v>18</v>
      </c>
      <c r="G1514" s="413" t="s">
        <v>18</v>
      </c>
      <c r="H1514" s="481">
        <f>H1513</f>
        <v>2996.5</v>
      </c>
      <c r="I1514" s="481">
        <f>I1513</f>
        <v>2692.8</v>
      </c>
      <c r="J1514" s="481">
        <f>J1513</f>
        <v>690.44</v>
      </c>
      <c r="K1514" s="482">
        <f>K1513</f>
        <v>180</v>
      </c>
      <c r="L1514" s="480" t="s">
        <v>18</v>
      </c>
      <c r="M1514" s="474">
        <v>7946388</v>
      </c>
      <c r="N1514" s="474">
        <v>0</v>
      </c>
      <c r="O1514" s="474">
        <v>3612843.0700000003</v>
      </c>
      <c r="P1514" s="474">
        <v>0</v>
      </c>
      <c r="Q1514" s="474">
        <v>4333544.93</v>
      </c>
      <c r="R1514" s="474">
        <v>0</v>
      </c>
      <c r="S1514" s="474" t="s">
        <v>18</v>
      </c>
      <c r="T1514" s="474" t="s">
        <v>18</v>
      </c>
      <c r="U1514" s="543" t="s">
        <v>18</v>
      </c>
    </row>
    <row r="1515" spans="1:21" x14ac:dyDescent="0.2">
      <c r="A1515" s="466" t="s">
        <v>760</v>
      </c>
      <c r="B1515" s="487" t="s">
        <v>971</v>
      </c>
      <c r="C1515" s="56" t="s">
        <v>40</v>
      </c>
      <c r="D1515" s="195" t="s">
        <v>685</v>
      </c>
      <c r="E1515" s="56" t="s">
        <v>685</v>
      </c>
      <c r="F1515" s="195" t="s">
        <v>683</v>
      </c>
      <c r="G1515" s="56">
        <v>4</v>
      </c>
      <c r="H1515" s="467">
        <v>3579.5</v>
      </c>
      <c r="I1515" s="56">
        <v>3274.8</v>
      </c>
      <c r="J1515" s="56">
        <v>1167.8</v>
      </c>
      <c r="K1515" s="468">
        <v>192</v>
      </c>
      <c r="L1515" s="488" t="s">
        <v>94</v>
      </c>
      <c r="M1515" s="111">
        <v>116978</v>
      </c>
      <c r="N1515" s="111">
        <v>0</v>
      </c>
      <c r="O1515" s="51">
        <v>53184.31</v>
      </c>
      <c r="P1515" s="51">
        <v>0</v>
      </c>
      <c r="Q1515" s="51">
        <v>63793.69</v>
      </c>
      <c r="R1515" s="51">
        <v>0</v>
      </c>
      <c r="S1515" s="51">
        <v>32.679983237882389</v>
      </c>
      <c r="T1515" s="51">
        <v>32.68</v>
      </c>
      <c r="U1515" s="192">
        <v>44561</v>
      </c>
    </row>
    <row r="1516" spans="1:21" x14ac:dyDescent="0.2">
      <c r="A1516" s="466" t="s">
        <v>760</v>
      </c>
      <c r="B1516" s="487" t="s">
        <v>971</v>
      </c>
      <c r="C1516" s="56" t="s">
        <v>40</v>
      </c>
      <c r="D1516" s="195" t="s">
        <v>685</v>
      </c>
      <c r="E1516" s="56" t="s">
        <v>685</v>
      </c>
      <c r="F1516" s="195" t="s">
        <v>683</v>
      </c>
      <c r="G1516" s="56">
        <v>4</v>
      </c>
      <c r="H1516" s="467">
        <v>3579.5</v>
      </c>
      <c r="I1516" s="56">
        <v>3274.8</v>
      </c>
      <c r="J1516" s="56">
        <v>1167.8</v>
      </c>
      <c r="K1516" s="468">
        <v>192</v>
      </c>
      <c r="L1516" s="488" t="s">
        <v>87</v>
      </c>
      <c r="M1516" s="111">
        <v>154026</v>
      </c>
      <c r="N1516" s="111">
        <v>0</v>
      </c>
      <c r="O1516" s="51">
        <v>70028.27</v>
      </c>
      <c r="P1516" s="51">
        <v>0</v>
      </c>
      <c r="Q1516" s="51">
        <v>83997.73</v>
      </c>
      <c r="R1516" s="51">
        <v>0</v>
      </c>
      <c r="S1516" s="51">
        <v>43.030032127392097</v>
      </c>
      <c r="T1516" s="51">
        <v>43.03</v>
      </c>
      <c r="U1516" s="192">
        <v>44561</v>
      </c>
    </row>
    <row r="1517" spans="1:21" x14ac:dyDescent="0.2">
      <c r="A1517" s="466" t="s">
        <v>760</v>
      </c>
      <c r="B1517" s="487" t="s">
        <v>971</v>
      </c>
      <c r="C1517" s="56" t="s">
        <v>40</v>
      </c>
      <c r="D1517" s="195" t="s">
        <v>685</v>
      </c>
      <c r="E1517" s="56" t="s">
        <v>685</v>
      </c>
      <c r="F1517" s="195" t="s">
        <v>683</v>
      </c>
      <c r="G1517" s="56">
        <v>4</v>
      </c>
      <c r="H1517" s="467">
        <v>3579.5</v>
      </c>
      <c r="I1517" s="56">
        <v>3274.8</v>
      </c>
      <c r="J1517" s="56">
        <v>1167.8</v>
      </c>
      <c r="K1517" s="468">
        <v>192</v>
      </c>
      <c r="L1517" s="488" t="s">
        <v>462</v>
      </c>
      <c r="M1517" s="111">
        <v>116978</v>
      </c>
      <c r="N1517" s="111">
        <v>0</v>
      </c>
      <c r="O1517" s="51">
        <v>53184.31</v>
      </c>
      <c r="P1517" s="51">
        <v>0</v>
      </c>
      <c r="Q1517" s="51">
        <v>63793.69</v>
      </c>
      <c r="R1517" s="51">
        <v>0</v>
      </c>
      <c r="S1517" s="51">
        <v>32.679983237882389</v>
      </c>
      <c r="T1517" s="51">
        <v>32.68</v>
      </c>
      <c r="U1517" s="192">
        <v>44561</v>
      </c>
    </row>
    <row r="1518" spans="1:21" x14ac:dyDescent="0.2">
      <c r="A1518" s="466" t="s">
        <v>760</v>
      </c>
      <c r="B1518" s="487" t="s">
        <v>971</v>
      </c>
      <c r="C1518" s="56" t="s">
        <v>40</v>
      </c>
      <c r="D1518" s="56" t="s">
        <v>685</v>
      </c>
      <c r="E1518" s="56" t="s">
        <v>685</v>
      </c>
      <c r="F1518" s="195" t="s">
        <v>683</v>
      </c>
      <c r="G1518" s="56">
        <v>4</v>
      </c>
      <c r="H1518" s="57">
        <v>3579.5</v>
      </c>
      <c r="I1518" s="56">
        <v>3274.8</v>
      </c>
      <c r="J1518" s="56">
        <v>1167.8</v>
      </c>
      <c r="K1518" s="468">
        <v>192</v>
      </c>
      <c r="L1518" s="488" t="s">
        <v>34</v>
      </c>
      <c r="M1518" s="111">
        <v>975485</v>
      </c>
      <c r="N1518" s="111">
        <v>0</v>
      </c>
      <c r="O1518" s="51">
        <v>443506.43999999994</v>
      </c>
      <c r="P1518" s="51">
        <v>0</v>
      </c>
      <c r="Q1518" s="51">
        <v>531978.56000000006</v>
      </c>
      <c r="R1518" s="51">
        <v>0</v>
      </c>
      <c r="S1518" s="51">
        <v>272.51990501466685</v>
      </c>
      <c r="T1518" s="51">
        <v>272.52</v>
      </c>
      <c r="U1518" s="192">
        <v>44561</v>
      </c>
    </row>
    <row r="1519" spans="1:21" x14ac:dyDescent="0.2">
      <c r="A1519" s="466" t="s">
        <v>760</v>
      </c>
      <c r="B1519" s="487" t="s">
        <v>971</v>
      </c>
      <c r="C1519" s="56" t="s">
        <v>40</v>
      </c>
      <c r="D1519" s="56" t="s">
        <v>685</v>
      </c>
      <c r="E1519" s="56" t="s">
        <v>685</v>
      </c>
      <c r="F1519" s="195" t="s">
        <v>683</v>
      </c>
      <c r="G1519" s="56">
        <v>4</v>
      </c>
      <c r="H1519" s="57">
        <v>3579.5</v>
      </c>
      <c r="I1519" s="56">
        <v>3274.8</v>
      </c>
      <c r="J1519" s="56">
        <v>1167.8</v>
      </c>
      <c r="K1519" s="468">
        <v>192</v>
      </c>
      <c r="L1519" s="488" t="s">
        <v>36</v>
      </c>
      <c r="M1519" s="111">
        <v>6104193</v>
      </c>
      <c r="N1519" s="111">
        <v>0</v>
      </c>
      <c r="O1519" s="51">
        <v>2775284.99</v>
      </c>
      <c r="P1519" s="51">
        <v>0</v>
      </c>
      <c r="Q1519" s="51">
        <v>3328908.01</v>
      </c>
      <c r="R1519" s="51">
        <v>0</v>
      </c>
      <c r="S1519" s="51">
        <v>1705.3200167621176</v>
      </c>
      <c r="T1519" s="51">
        <v>1705.32</v>
      </c>
      <c r="U1519" s="192">
        <v>44561</v>
      </c>
    </row>
    <row r="1520" spans="1:21" ht="13.5" thickBot="1" x14ac:dyDescent="0.25">
      <c r="A1520" s="496" t="s">
        <v>760</v>
      </c>
      <c r="B1520" s="497" t="s">
        <v>971</v>
      </c>
      <c r="C1520" s="182" t="s">
        <v>40</v>
      </c>
      <c r="D1520" s="182" t="s">
        <v>685</v>
      </c>
      <c r="E1520" s="182" t="s">
        <v>685</v>
      </c>
      <c r="F1520" s="188" t="s">
        <v>683</v>
      </c>
      <c r="G1520" s="182">
        <v>4</v>
      </c>
      <c r="H1520" s="183">
        <v>3579.5</v>
      </c>
      <c r="I1520" s="182">
        <v>3274.8</v>
      </c>
      <c r="J1520" s="182">
        <v>1167.8</v>
      </c>
      <c r="K1520" s="498">
        <v>192</v>
      </c>
      <c r="L1520" s="499" t="s">
        <v>48</v>
      </c>
      <c r="M1520" s="113">
        <v>1723637</v>
      </c>
      <c r="N1520" s="113">
        <v>0</v>
      </c>
      <c r="O1520" s="151">
        <v>783655.42</v>
      </c>
      <c r="P1520" s="151">
        <v>0</v>
      </c>
      <c r="Q1520" s="151">
        <v>939981.58</v>
      </c>
      <c r="R1520" s="151">
        <v>0</v>
      </c>
      <c r="S1520" s="151">
        <v>481.53010196954881</v>
      </c>
      <c r="T1520" s="151">
        <v>481.53</v>
      </c>
      <c r="U1520" s="184">
        <v>44561</v>
      </c>
    </row>
    <row r="1521" spans="1:21" ht="13.5" thickBot="1" x14ac:dyDescent="0.25">
      <c r="A1521" s="520"/>
      <c r="B1521" s="521" t="s">
        <v>31</v>
      </c>
      <c r="C1521" s="132" t="s">
        <v>18</v>
      </c>
      <c r="D1521" s="132" t="s">
        <v>18</v>
      </c>
      <c r="E1521" s="132" t="s">
        <v>18</v>
      </c>
      <c r="F1521" s="132" t="s">
        <v>18</v>
      </c>
      <c r="G1521" s="132" t="s">
        <v>18</v>
      </c>
      <c r="H1521" s="502">
        <f>H1520</f>
        <v>3579.5</v>
      </c>
      <c r="I1521" s="502">
        <f>I1520</f>
        <v>3274.8</v>
      </c>
      <c r="J1521" s="502">
        <f>J1520</f>
        <v>1167.8</v>
      </c>
      <c r="K1521" s="503">
        <f>K1520</f>
        <v>192</v>
      </c>
      <c r="L1521" s="132" t="s">
        <v>18</v>
      </c>
      <c r="M1521" s="133">
        <v>9191297</v>
      </c>
      <c r="N1521" s="133">
        <v>0</v>
      </c>
      <c r="O1521" s="133">
        <v>4178843.74</v>
      </c>
      <c r="P1521" s="133">
        <v>0</v>
      </c>
      <c r="Q1521" s="133">
        <v>5012453.26</v>
      </c>
      <c r="R1521" s="133">
        <v>0</v>
      </c>
      <c r="S1521" s="133" t="s">
        <v>18</v>
      </c>
      <c r="T1521" s="133" t="s">
        <v>18</v>
      </c>
      <c r="U1521" s="504" t="s">
        <v>18</v>
      </c>
    </row>
    <row r="1522" spans="1:21" ht="25.5" x14ac:dyDescent="0.2">
      <c r="A1522" s="463" t="s">
        <v>761</v>
      </c>
      <c r="B1522" s="485" t="s">
        <v>972</v>
      </c>
      <c r="C1522" s="160" t="s">
        <v>40</v>
      </c>
      <c r="D1522" s="187" t="s">
        <v>703</v>
      </c>
      <c r="E1522" s="160" t="s">
        <v>703</v>
      </c>
      <c r="F1522" s="187" t="s">
        <v>700</v>
      </c>
      <c r="G1522" s="160">
        <v>3</v>
      </c>
      <c r="H1522" s="161">
        <v>1001.9</v>
      </c>
      <c r="I1522" s="160">
        <v>1001.9</v>
      </c>
      <c r="J1522" s="160">
        <v>476</v>
      </c>
      <c r="K1522" s="465">
        <v>54</v>
      </c>
      <c r="L1522" s="486" t="s">
        <v>49</v>
      </c>
      <c r="M1522" s="111">
        <v>2663839</v>
      </c>
      <c r="N1522" s="111">
        <v>0</v>
      </c>
      <c r="O1522" s="111">
        <v>1211120.3600000001</v>
      </c>
      <c r="P1522" s="111">
        <v>0</v>
      </c>
      <c r="Q1522" s="111">
        <v>1452718.64</v>
      </c>
      <c r="R1522" s="111">
        <v>0</v>
      </c>
      <c r="S1522" s="111">
        <v>5596.3004201680669</v>
      </c>
      <c r="T1522" s="111">
        <v>5596.3</v>
      </c>
      <c r="U1522" s="181">
        <v>44561</v>
      </c>
    </row>
    <row r="1523" spans="1:21" x14ac:dyDescent="0.2">
      <c r="A1523" s="478"/>
      <c r="B1523" s="510" t="s">
        <v>31</v>
      </c>
      <c r="C1523" s="480" t="s">
        <v>18</v>
      </c>
      <c r="D1523" s="480" t="s">
        <v>18</v>
      </c>
      <c r="E1523" s="480" t="s">
        <v>18</v>
      </c>
      <c r="F1523" s="480" t="s">
        <v>18</v>
      </c>
      <c r="G1523" s="413" t="s">
        <v>18</v>
      </c>
      <c r="H1523" s="481">
        <f>H1522</f>
        <v>1001.9</v>
      </c>
      <c r="I1523" s="481">
        <f>I1522</f>
        <v>1001.9</v>
      </c>
      <c r="J1523" s="481">
        <f>J1522</f>
        <v>476</v>
      </c>
      <c r="K1523" s="482">
        <f>K1522</f>
        <v>54</v>
      </c>
      <c r="L1523" s="480" t="s">
        <v>18</v>
      </c>
      <c r="M1523" s="474">
        <v>2663839</v>
      </c>
      <c r="N1523" s="474">
        <v>0</v>
      </c>
      <c r="O1523" s="474">
        <v>1211120.3600000001</v>
      </c>
      <c r="P1523" s="474">
        <v>0</v>
      </c>
      <c r="Q1523" s="474">
        <v>1452718.64</v>
      </c>
      <c r="R1523" s="474">
        <v>0</v>
      </c>
      <c r="S1523" s="474" t="s">
        <v>18</v>
      </c>
      <c r="T1523" s="474" t="s">
        <v>18</v>
      </c>
      <c r="U1523" s="543" t="s">
        <v>18</v>
      </c>
    </row>
    <row r="1524" spans="1:21" ht="25.5" x14ac:dyDescent="0.2">
      <c r="A1524" s="466" t="s">
        <v>762</v>
      </c>
      <c r="B1524" s="487" t="s">
        <v>941</v>
      </c>
      <c r="C1524" s="56" t="s">
        <v>40</v>
      </c>
      <c r="D1524" s="195" t="s">
        <v>703</v>
      </c>
      <c r="E1524" s="56" t="s">
        <v>703</v>
      </c>
      <c r="F1524" s="195" t="s">
        <v>675</v>
      </c>
      <c r="G1524" s="56">
        <v>2</v>
      </c>
      <c r="H1524" s="467">
        <v>1457.2</v>
      </c>
      <c r="I1524" s="56">
        <v>1335.9</v>
      </c>
      <c r="J1524" s="56"/>
      <c r="K1524" s="468">
        <v>39</v>
      </c>
      <c r="L1524" s="488" t="s">
        <v>96</v>
      </c>
      <c r="M1524" s="111">
        <v>345648</v>
      </c>
      <c r="N1524" s="111">
        <v>0</v>
      </c>
      <c r="O1524" s="51">
        <v>157149.64000000001</v>
      </c>
      <c r="P1524" s="51">
        <v>0</v>
      </c>
      <c r="Q1524" s="51">
        <v>188498.36</v>
      </c>
      <c r="R1524" s="51">
        <v>0</v>
      </c>
      <c r="S1524" s="51">
        <v>237.20010979961569</v>
      </c>
      <c r="T1524" s="51">
        <v>237.2</v>
      </c>
      <c r="U1524" s="192">
        <v>44561</v>
      </c>
    </row>
    <row r="1525" spans="1:21" ht="25.5" x14ac:dyDescent="0.2">
      <c r="A1525" s="466" t="s">
        <v>762</v>
      </c>
      <c r="B1525" s="487" t="s">
        <v>941</v>
      </c>
      <c r="C1525" s="56" t="s">
        <v>40</v>
      </c>
      <c r="D1525" s="195" t="s">
        <v>703</v>
      </c>
      <c r="E1525" s="56" t="s">
        <v>703</v>
      </c>
      <c r="F1525" s="195" t="s">
        <v>675</v>
      </c>
      <c r="G1525" s="56">
        <v>2</v>
      </c>
      <c r="H1525" s="57">
        <v>1457.2</v>
      </c>
      <c r="I1525" s="56">
        <v>1335.9</v>
      </c>
      <c r="J1525" s="56"/>
      <c r="K1525" s="468">
        <v>39</v>
      </c>
      <c r="L1525" s="488" t="s">
        <v>95</v>
      </c>
      <c r="M1525" s="111">
        <v>1677310</v>
      </c>
      <c r="N1525" s="111">
        <v>0</v>
      </c>
      <c r="O1525" s="51">
        <v>762592.74</v>
      </c>
      <c r="P1525" s="51">
        <v>0</v>
      </c>
      <c r="Q1525" s="51">
        <v>914717.26</v>
      </c>
      <c r="R1525" s="51">
        <v>0</v>
      </c>
      <c r="S1525" s="51">
        <v>1151.0499588251441</v>
      </c>
      <c r="T1525" s="51">
        <v>1151.05</v>
      </c>
      <c r="U1525" s="192">
        <v>44561</v>
      </c>
    </row>
    <row r="1526" spans="1:21" ht="25.5" x14ac:dyDescent="0.2">
      <c r="A1526" s="466" t="s">
        <v>762</v>
      </c>
      <c r="B1526" s="487" t="s">
        <v>941</v>
      </c>
      <c r="C1526" s="56" t="s">
        <v>40</v>
      </c>
      <c r="D1526" s="56" t="s">
        <v>703</v>
      </c>
      <c r="E1526" s="56" t="s">
        <v>703</v>
      </c>
      <c r="F1526" s="195" t="s">
        <v>675</v>
      </c>
      <c r="G1526" s="56">
        <v>2</v>
      </c>
      <c r="H1526" s="467">
        <v>1457.2</v>
      </c>
      <c r="I1526" s="56">
        <v>1335.9</v>
      </c>
      <c r="J1526" s="56"/>
      <c r="K1526" s="468">
        <v>39</v>
      </c>
      <c r="L1526" s="488" t="s">
        <v>37</v>
      </c>
      <c r="M1526" s="111">
        <v>259236</v>
      </c>
      <c r="N1526" s="111">
        <v>0</v>
      </c>
      <c r="O1526" s="51">
        <v>117862.23000000001</v>
      </c>
      <c r="P1526" s="51">
        <v>0</v>
      </c>
      <c r="Q1526" s="51">
        <v>141373.76999999999</v>
      </c>
      <c r="R1526" s="51">
        <v>0</v>
      </c>
      <c r="S1526" s="51">
        <v>177.90008234971177</v>
      </c>
      <c r="T1526" s="51">
        <v>177.9</v>
      </c>
      <c r="U1526" s="192">
        <v>44561</v>
      </c>
    </row>
    <row r="1527" spans="1:21" ht="25.5" x14ac:dyDescent="0.2">
      <c r="A1527" s="466" t="s">
        <v>762</v>
      </c>
      <c r="B1527" s="487" t="s">
        <v>941</v>
      </c>
      <c r="C1527" s="56" t="s">
        <v>40</v>
      </c>
      <c r="D1527" s="56" t="s">
        <v>703</v>
      </c>
      <c r="E1527" s="56" t="s">
        <v>703</v>
      </c>
      <c r="F1527" s="195" t="s">
        <v>675</v>
      </c>
      <c r="G1527" s="56">
        <v>2</v>
      </c>
      <c r="H1527" s="467">
        <v>1457.2</v>
      </c>
      <c r="I1527" s="56">
        <v>1335.9</v>
      </c>
      <c r="J1527" s="56"/>
      <c r="K1527" s="468">
        <v>39</v>
      </c>
      <c r="L1527" s="488" t="s">
        <v>94</v>
      </c>
      <c r="M1527" s="111">
        <v>259236</v>
      </c>
      <c r="N1527" s="111">
        <v>0</v>
      </c>
      <c r="O1527" s="51">
        <v>117862.23000000001</v>
      </c>
      <c r="P1527" s="51">
        <v>0</v>
      </c>
      <c r="Q1527" s="51">
        <v>141373.76999999999</v>
      </c>
      <c r="R1527" s="51">
        <v>0</v>
      </c>
      <c r="S1527" s="51">
        <v>177.90008234971177</v>
      </c>
      <c r="T1527" s="51">
        <v>177.9</v>
      </c>
      <c r="U1527" s="192">
        <v>44561</v>
      </c>
    </row>
    <row r="1528" spans="1:21" ht="25.5" x14ac:dyDescent="0.2">
      <c r="A1528" s="466" t="s">
        <v>762</v>
      </c>
      <c r="B1528" s="487" t="s">
        <v>941</v>
      </c>
      <c r="C1528" s="56" t="s">
        <v>40</v>
      </c>
      <c r="D1528" s="195" t="s">
        <v>703</v>
      </c>
      <c r="E1528" s="56" t="s">
        <v>703</v>
      </c>
      <c r="F1528" s="195" t="s">
        <v>675</v>
      </c>
      <c r="G1528" s="56">
        <v>2</v>
      </c>
      <c r="H1528" s="57">
        <v>1457.2</v>
      </c>
      <c r="I1528" s="56">
        <v>1335.9</v>
      </c>
      <c r="J1528" s="56"/>
      <c r="K1528" s="468">
        <v>39</v>
      </c>
      <c r="L1528" s="488" t="s">
        <v>41</v>
      </c>
      <c r="M1528" s="111">
        <v>694123</v>
      </c>
      <c r="N1528" s="111">
        <v>0</v>
      </c>
      <c r="O1528" s="51">
        <v>315584.57</v>
      </c>
      <c r="P1528" s="51">
        <v>0</v>
      </c>
      <c r="Q1528" s="51">
        <v>378538.43</v>
      </c>
      <c r="R1528" s="51">
        <v>0</v>
      </c>
      <c r="S1528" s="51">
        <v>476.34024155915455</v>
      </c>
      <c r="T1528" s="51">
        <v>476.34</v>
      </c>
      <c r="U1528" s="192">
        <v>44561</v>
      </c>
    </row>
    <row r="1529" spans="1:21" ht="25.5" x14ac:dyDescent="0.2">
      <c r="A1529" s="466" t="s">
        <v>762</v>
      </c>
      <c r="B1529" s="487" t="s">
        <v>941</v>
      </c>
      <c r="C1529" s="56" t="s">
        <v>40</v>
      </c>
      <c r="D1529" s="195" t="s">
        <v>703</v>
      </c>
      <c r="E1529" s="56" t="s">
        <v>703</v>
      </c>
      <c r="F1529" s="195" t="s">
        <v>675</v>
      </c>
      <c r="G1529" s="56">
        <v>2</v>
      </c>
      <c r="H1529" s="57">
        <v>1457.2</v>
      </c>
      <c r="I1529" s="56">
        <v>1335.9</v>
      </c>
      <c r="J1529" s="56"/>
      <c r="K1529" s="468">
        <v>39</v>
      </c>
      <c r="L1529" s="488" t="s">
        <v>34</v>
      </c>
      <c r="M1529" s="111">
        <v>969971</v>
      </c>
      <c r="N1529" s="111">
        <v>0</v>
      </c>
      <c r="O1529" s="51">
        <v>440999.48</v>
      </c>
      <c r="P1529" s="51">
        <v>0</v>
      </c>
      <c r="Q1529" s="51">
        <v>528971.52000000002</v>
      </c>
      <c r="R1529" s="51">
        <v>0</v>
      </c>
      <c r="S1529" s="51">
        <v>665.64026900905844</v>
      </c>
      <c r="T1529" s="51">
        <v>665.64</v>
      </c>
      <c r="U1529" s="192">
        <v>44561</v>
      </c>
    </row>
    <row r="1530" spans="1:21" ht="26.25" thickBot="1" x14ac:dyDescent="0.25">
      <c r="A1530" s="496" t="s">
        <v>762</v>
      </c>
      <c r="B1530" s="497" t="s">
        <v>941</v>
      </c>
      <c r="C1530" s="182" t="s">
        <v>40</v>
      </c>
      <c r="D1530" s="188" t="s">
        <v>703</v>
      </c>
      <c r="E1530" s="182" t="s">
        <v>703</v>
      </c>
      <c r="F1530" s="188" t="s">
        <v>675</v>
      </c>
      <c r="G1530" s="182">
        <v>2</v>
      </c>
      <c r="H1530" s="183">
        <v>1457.2</v>
      </c>
      <c r="I1530" s="182">
        <v>1335.9</v>
      </c>
      <c r="J1530" s="182"/>
      <c r="K1530" s="498">
        <v>39</v>
      </c>
      <c r="L1530" s="499" t="s">
        <v>83</v>
      </c>
      <c r="M1530" s="113">
        <v>10289595</v>
      </c>
      <c r="N1530" s="113">
        <v>0</v>
      </c>
      <c r="O1530" s="151">
        <v>4678187.37</v>
      </c>
      <c r="P1530" s="151">
        <v>0</v>
      </c>
      <c r="Q1530" s="151">
        <v>5611407.6299999999</v>
      </c>
      <c r="R1530" s="151">
        <v>0</v>
      </c>
      <c r="S1530" s="151">
        <v>7061.2098545155086</v>
      </c>
      <c r="T1530" s="151">
        <v>7061.21</v>
      </c>
      <c r="U1530" s="184">
        <v>44561</v>
      </c>
    </row>
    <row r="1531" spans="1:21" ht="13.5" thickBot="1" x14ac:dyDescent="0.25">
      <c r="A1531" s="520"/>
      <c r="B1531" s="521" t="s">
        <v>31</v>
      </c>
      <c r="C1531" s="132" t="s">
        <v>18</v>
      </c>
      <c r="D1531" s="132" t="s">
        <v>18</v>
      </c>
      <c r="E1531" s="132" t="s">
        <v>18</v>
      </c>
      <c r="F1531" s="132" t="s">
        <v>18</v>
      </c>
      <c r="G1531" s="132" t="s">
        <v>18</v>
      </c>
      <c r="H1531" s="502">
        <f>H1530</f>
        <v>1457.2</v>
      </c>
      <c r="I1531" s="502">
        <f>I1530</f>
        <v>1335.9</v>
      </c>
      <c r="J1531" s="502">
        <f>J1530</f>
        <v>0</v>
      </c>
      <c r="K1531" s="503">
        <f>K1530</f>
        <v>39</v>
      </c>
      <c r="L1531" s="132" t="s">
        <v>18</v>
      </c>
      <c r="M1531" s="133">
        <v>14495119</v>
      </c>
      <c r="N1531" s="133">
        <v>0</v>
      </c>
      <c r="O1531" s="133">
        <v>6590238.2599999998</v>
      </c>
      <c r="P1531" s="133">
        <v>0</v>
      </c>
      <c r="Q1531" s="133">
        <v>7904880.7400000002</v>
      </c>
      <c r="R1531" s="133">
        <v>0</v>
      </c>
      <c r="S1531" s="133" t="s">
        <v>18</v>
      </c>
      <c r="T1531" s="133" t="s">
        <v>18</v>
      </c>
      <c r="U1531" s="504" t="s">
        <v>18</v>
      </c>
    </row>
    <row r="1532" spans="1:21" ht="25.5" x14ac:dyDescent="0.2">
      <c r="A1532" s="463" t="s">
        <v>763</v>
      </c>
      <c r="B1532" s="485" t="s">
        <v>942</v>
      </c>
      <c r="C1532" s="160" t="s">
        <v>40</v>
      </c>
      <c r="D1532" s="160" t="s">
        <v>420</v>
      </c>
      <c r="E1532" s="160" t="s">
        <v>420</v>
      </c>
      <c r="F1532" s="187" t="s">
        <v>668</v>
      </c>
      <c r="G1532" s="160">
        <v>5</v>
      </c>
      <c r="H1532" s="161">
        <v>3036.5</v>
      </c>
      <c r="I1532" s="160">
        <v>2693.3</v>
      </c>
      <c r="J1532" s="160"/>
      <c r="K1532" s="465">
        <v>180</v>
      </c>
      <c r="L1532" s="486" t="s">
        <v>48</v>
      </c>
      <c r="M1532" s="111">
        <v>1817558</v>
      </c>
      <c r="N1532" s="111">
        <v>0</v>
      </c>
      <c r="O1532" s="111">
        <v>826356.81</v>
      </c>
      <c r="P1532" s="111">
        <v>0</v>
      </c>
      <c r="Q1532" s="111">
        <v>991201.19</v>
      </c>
      <c r="R1532" s="111">
        <v>0</v>
      </c>
      <c r="S1532" s="111">
        <v>598.57006421867277</v>
      </c>
      <c r="T1532" s="111">
        <v>598.57000000000005</v>
      </c>
      <c r="U1532" s="181">
        <v>44561</v>
      </c>
    </row>
    <row r="1533" spans="1:21" ht="25.5" x14ac:dyDescent="0.2">
      <c r="A1533" s="466"/>
      <c r="B1533" s="487" t="s">
        <v>942</v>
      </c>
      <c r="C1533" s="56" t="s">
        <v>40</v>
      </c>
      <c r="D1533" s="56" t="s">
        <v>420</v>
      </c>
      <c r="E1533" s="56" t="s">
        <v>420</v>
      </c>
      <c r="F1533" s="195" t="s">
        <v>668</v>
      </c>
      <c r="G1533" s="56">
        <v>5</v>
      </c>
      <c r="H1533" s="57">
        <v>3036.5</v>
      </c>
      <c r="I1533" s="56">
        <v>2693.3</v>
      </c>
      <c r="J1533" s="56"/>
      <c r="K1533" s="468">
        <v>180</v>
      </c>
      <c r="L1533" s="488" t="s">
        <v>36</v>
      </c>
      <c r="M1533" s="111">
        <v>5942400</v>
      </c>
      <c r="N1533" s="111">
        <v>0</v>
      </c>
      <c r="O1533" s="51">
        <v>2701725.44</v>
      </c>
      <c r="P1533" s="51">
        <v>0</v>
      </c>
      <c r="Q1533" s="51">
        <v>3240674.56</v>
      </c>
      <c r="R1533" s="51">
        <v>0</v>
      </c>
      <c r="S1533" s="51">
        <v>1956.9899555409188</v>
      </c>
      <c r="T1533" s="51">
        <v>1956.99</v>
      </c>
      <c r="U1533" s="192">
        <v>44561</v>
      </c>
    </row>
    <row r="1534" spans="1:21" x14ac:dyDescent="0.2">
      <c r="A1534" s="478"/>
      <c r="B1534" s="510" t="s">
        <v>31</v>
      </c>
      <c r="C1534" s="480" t="s">
        <v>18</v>
      </c>
      <c r="D1534" s="480" t="s">
        <v>18</v>
      </c>
      <c r="E1534" s="480" t="s">
        <v>18</v>
      </c>
      <c r="F1534" s="480" t="s">
        <v>18</v>
      </c>
      <c r="G1534" s="413" t="s">
        <v>18</v>
      </c>
      <c r="H1534" s="481">
        <f>H1533</f>
        <v>3036.5</v>
      </c>
      <c r="I1534" s="481">
        <f>I1533</f>
        <v>2693.3</v>
      </c>
      <c r="J1534" s="481">
        <f>J1533</f>
        <v>0</v>
      </c>
      <c r="K1534" s="482">
        <f>K1533</f>
        <v>180</v>
      </c>
      <c r="L1534" s="480" t="s">
        <v>18</v>
      </c>
      <c r="M1534" s="483">
        <v>7759958</v>
      </c>
      <c r="N1534" s="483">
        <v>0</v>
      </c>
      <c r="O1534" s="474">
        <v>3528082.25</v>
      </c>
      <c r="P1534" s="474">
        <v>0</v>
      </c>
      <c r="Q1534" s="474">
        <v>4231875.75</v>
      </c>
      <c r="R1534" s="474">
        <v>0</v>
      </c>
      <c r="S1534" s="474" t="s">
        <v>18</v>
      </c>
      <c r="T1534" s="474" t="s">
        <v>18</v>
      </c>
      <c r="U1534" s="543" t="s">
        <v>18</v>
      </c>
    </row>
    <row r="1535" spans="1:21" ht="25.5" x14ac:dyDescent="0.2">
      <c r="A1535" s="466" t="s">
        <v>739</v>
      </c>
      <c r="B1535" s="487" t="s">
        <v>973</v>
      </c>
      <c r="C1535" s="56" t="s">
        <v>40</v>
      </c>
      <c r="D1535" s="195" t="s">
        <v>708</v>
      </c>
      <c r="E1535" s="56" t="s">
        <v>708</v>
      </c>
      <c r="F1535" s="195" t="s">
        <v>668</v>
      </c>
      <c r="G1535" s="56">
        <v>5</v>
      </c>
      <c r="H1535" s="467">
        <v>6486.1</v>
      </c>
      <c r="I1535" s="56">
        <v>6142.5</v>
      </c>
      <c r="J1535" s="56">
        <v>1207.0999999999999</v>
      </c>
      <c r="K1535" s="468">
        <v>174</v>
      </c>
      <c r="L1535" s="488" t="s">
        <v>94</v>
      </c>
      <c r="M1535" s="51">
        <v>269692</v>
      </c>
      <c r="N1535" s="111">
        <v>0</v>
      </c>
      <c r="O1535" s="51">
        <v>122616.07</v>
      </c>
      <c r="P1535" s="51">
        <v>0</v>
      </c>
      <c r="Q1535" s="51">
        <v>147075.93</v>
      </c>
      <c r="R1535" s="51">
        <v>0</v>
      </c>
      <c r="S1535" s="51">
        <v>41.579994141317584</v>
      </c>
      <c r="T1535" s="51">
        <v>41.58</v>
      </c>
      <c r="U1535" s="192">
        <v>44561</v>
      </c>
    </row>
    <row r="1536" spans="1:21" ht="25.5" x14ac:dyDescent="0.2">
      <c r="A1536" s="466" t="s">
        <v>739</v>
      </c>
      <c r="B1536" s="487" t="s">
        <v>973</v>
      </c>
      <c r="C1536" s="56" t="s">
        <v>40</v>
      </c>
      <c r="D1536" s="195" t="s">
        <v>708</v>
      </c>
      <c r="E1536" s="56" t="s">
        <v>708</v>
      </c>
      <c r="F1536" s="195" t="s">
        <v>668</v>
      </c>
      <c r="G1536" s="56">
        <v>5</v>
      </c>
      <c r="H1536" s="467">
        <v>6486.1</v>
      </c>
      <c r="I1536" s="56">
        <v>6142.5</v>
      </c>
      <c r="J1536" s="56">
        <v>1207.0999999999999</v>
      </c>
      <c r="K1536" s="468">
        <v>174</v>
      </c>
      <c r="L1536" s="488" t="s">
        <v>87</v>
      </c>
      <c r="M1536" s="111">
        <v>355114</v>
      </c>
      <c r="N1536" s="111">
        <v>0</v>
      </c>
      <c r="O1536" s="51">
        <v>161453.37</v>
      </c>
      <c r="P1536" s="51">
        <v>0</v>
      </c>
      <c r="Q1536" s="51">
        <v>193660.63</v>
      </c>
      <c r="R1536" s="51">
        <v>0</v>
      </c>
      <c r="S1536" s="51">
        <v>54.750003854396319</v>
      </c>
      <c r="T1536" s="51">
        <v>54.75</v>
      </c>
      <c r="U1536" s="192">
        <v>44561</v>
      </c>
    </row>
    <row r="1537" spans="1:21" ht="25.5" x14ac:dyDescent="0.2">
      <c r="A1537" s="466" t="s">
        <v>739</v>
      </c>
      <c r="B1537" s="487" t="s">
        <v>973</v>
      </c>
      <c r="C1537" s="56" t="s">
        <v>40</v>
      </c>
      <c r="D1537" s="195" t="s">
        <v>708</v>
      </c>
      <c r="E1537" s="56" t="s">
        <v>708</v>
      </c>
      <c r="F1537" s="195" t="s">
        <v>668</v>
      </c>
      <c r="G1537" s="56">
        <v>5</v>
      </c>
      <c r="H1537" s="467">
        <v>6486.1</v>
      </c>
      <c r="I1537" s="56">
        <v>6142.5</v>
      </c>
      <c r="J1537" s="56">
        <v>1207.0999999999999</v>
      </c>
      <c r="K1537" s="468">
        <v>174</v>
      </c>
      <c r="L1537" s="488" t="s">
        <v>462</v>
      </c>
      <c r="M1537" s="111">
        <v>269692</v>
      </c>
      <c r="N1537" s="111">
        <v>0</v>
      </c>
      <c r="O1537" s="51">
        <v>122616.07</v>
      </c>
      <c r="P1537" s="51">
        <v>0</v>
      </c>
      <c r="Q1537" s="51">
        <v>147075.93</v>
      </c>
      <c r="R1537" s="51">
        <v>0</v>
      </c>
      <c r="S1537" s="51">
        <v>41.579994141317584</v>
      </c>
      <c r="T1537" s="51">
        <v>41.58</v>
      </c>
      <c r="U1537" s="192">
        <v>44561</v>
      </c>
    </row>
    <row r="1538" spans="1:21" ht="25.5" x14ac:dyDescent="0.2">
      <c r="A1538" s="466" t="s">
        <v>739</v>
      </c>
      <c r="B1538" s="487" t="s">
        <v>973</v>
      </c>
      <c r="C1538" s="56" t="s">
        <v>40</v>
      </c>
      <c r="D1538" s="195" t="s">
        <v>708</v>
      </c>
      <c r="E1538" s="56" t="s">
        <v>708</v>
      </c>
      <c r="F1538" s="195" t="s">
        <v>668</v>
      </c>
      <c r="G1538" s="56">
        <v>5</v>
      </c>
      <c r="H1538" s="57">
        <v>6486.1</v>
      </c>
      <c r="I1538" s="56">
        <v>6142.5</v>
      </c>
      <c r="J1538" s="56">
        <v>1207.0999999999999</v>
      </c>
      <c r="K1538" s="468">
        <v>174</v>
      </c>
      <c r="L1538" s="488" t="s">
        <v>93</v>
      </c>
      <c r="M1538" s="111">
        <v>188810</v>
      </c>
      <c r="N1538" s="111">
        <v>0</v>
      </c>
      <c r="O1538" s="51">
        <v>85842.89</v>
      </c>
      <c r="P1538" s="51">
        <v>0</v>
      </c>
      <c r="Q1538" s="51">
        <v>102967.11</v>
      </c>
      <c r="R1538" s="51">
        <v>0</v>
      </c>
      <c r="S1538" s="51">
        <v>29.109942800758542</v>
      </c>
      <c r="T1538" s="51">
        <v>29.11</v>
      </c>
      <c r="U1538" s="192">
        <v>44561</v>
      </c>
    </row>
    <row r="1539" spans="1:21" ht="25.5" x14ac:dyDescent="0.2">
      <c r="A1539" s="466" t="s">
        <v>739</v>
      </c>
      <c r="B1539" s="487" t="s">
        <v>973</v>
      </c>
      <c r="C1539" s="56" t="s">
        <v>40</v>
      </c>
      <c r="D1539" s="195" t="s">
        <v>708</v>
      </c>
      <c r="E1539" s="56" t="s">
        <v>708</v>
      </c>
      <c r="F1539" s="195" t="s">
        <v>668</v>
      </c>
      <c r="G1539" s="56">
        <v>5</v>
      </c>
      <c r="H1539" s="57">
        <v>6486.1</v>
      </c>
      <c r="I1539" s="56">
        <v>6142.5</v>
      </c>
      <c r="J1539" s="56">
        <v>1207.0999999999999</v>
      </c>
      <c r="K1539" s="468">
        <v>174</v>
      </c>
      <c r="L1539" s="488" t="s">
        <v>49</v>
      </c>
      <c r="M1539" s="111">
        <v>6619036</v>
      </c>
      <c r="N1539" s="111">
        <v>0</v>
      </c>
      <c r="O1539" s="51">
        <v>3009359.51</v>
      </c>
      <c r="P1539" s="51">
        <v>0</v>
      </c>
      <c r="Q1539" s="51">
        <v>3609676.49</v>
      </c>
      <c r="R1539" s="51">
        <v>0</v>
      </c>
      <c r="S1539" s="51">
        <v>5483.4197663822388</v>
      </c>
      <c r="T1539" s="51">
        <v>5483.42</v>
      </c>
      <c r="U1539" s="192">
        <v>44561</v>
      </c>
    </row>
    <row r="1540" spans="1:21" ht="25.5" x14ac:dyDescent="0.2">
      <c r="A1540" s="466" t="s">
        <v>739</v>
      </c>
      <c r="B1540" s="487" t="s">
        <v>973</v>
      </c>
      <c r="C1540" s="56" t="s">
        <v>40</v>
      </c>
      <c r="D1540" s="56" t="s">
        <v>708</v>
      </c>
      <c r="E1540" s="56" t="s">
        <v>708</v>
      </c>
      <c r="F1540" s="195" t="s">
        <v>668</v>
      </c>
      <c r="G1540" s="56">
        <v>5</v>
      </c>
      <c r="H1540" s="57">
        <v>6486.1</v>
      </c>
      <c r="I1540" s="56">
        <v>6142.5</v>
      </c>
      <c r="J1540" s="56">
        <v>1207.0999999999999</v>
      </c>
      <c r="K1540" s="468">
        <v>174</v>
      </c>
      <c r="L1540" s="488" t="s">
        <v>34</v>
      </c>
      <c r="M1540" s="111">
        <v>2200863</v>
      </c>
      <c r="N1540" s="111">
        <v>0</v>
      </c>
      <c r="O1540" s="51">
        <v>1000627.28</v>
      </c>
      <c r="P1540" s="51">
        <v>0</v>
      </c>
      <c r="Q1540" s="51">
        <v>1200235.72</v>
      </c>
      <c r="R1540" s="51">
        <v>0</v>
      </c>
      <c r="S1540" s="51">
        <v>339.31993031251443</v>
      </c>
      <c r="T1540" s="51">
        <v>339.32</v>
      </c>
      <c r="U1540" s="192">
        <v>44561</v>
      </c>
    </row>
    <row r="1541" spans="1:21" ht="25.5" x14ac:dyDescent="0.2">
      <c r="A1541" s="466" t="s">
        <v>739</v>
      </c>
      <c r="B1541" s="487" t="s">
        <v>973</v>
      </c>
      <c r="C1541" s="56" t="s">
        <v>40</v>
      </c>
      <c r="D1541" s="56" t="s">
        <v>708</v>
      </c>
      <c r="E1541" s="56" t="s">
        <v>708</v>
      </c>
      <c r="F1541" s="195" t="s">
        <v>668</v>
      </c>
      <c r="G1541" s="56">
        <v>5</v>
      </c>
      <c r="H1541" s="57">
        <v>6486.1</v>
      </c>
      <c r="I1541" s="56">
        <v>6142.5</v>
      </c>
      <c r="J1541" s="56">
        <v>1207.0999999999999</v>
      </c>
      <c r="K1541" s="468">
        <v>174</v>
      </c>
      <c r="L1541" s="488" t="s">
        <v>36</v>
      </c>
      <c r="M1541" s="111">
        <v>12693233</v>
      </c>
      <c r="N1541" s="111">
        <v>0</v>
      </c>
      <c r="O1541" s="51">
        <v>5771006.7599999998</v>
      </c>
      <c r="P1541" s="51">
        <v>0</v>
      </c>
      <c r="Q1541" s="51">
        <v>6922226.2400000002</v>
      </c>
      <c r="R1541" s="51">
        <v>0</v>
      </c>
      <c r="S1541" s="51">
        <v>1956.9900248223123</v>
      </c>
      <c r="T1541" s="51">
        <v>1956.99</v>
      </c>
      <c r="U1541" s="192">
        <v>44561</v>
      </c>
    </row>
    <row r="1542" spans="1:21" ht="26.25" thickBot="1" x14ac:dyDescent="0.25">
      <c r="A1542" s="496" t="s">
        <v>739</v>
      </c>
      <c r="B1542" s="497" t="s">
        <v>973</v>
      </c>
      <c r="C1542" s="182" t="s">
        <v>40</v>
      </c>
      <c r="D1542" s="182" t="s">
        <v>708</v>
      </c>
      <c r="E1542" s="182" t="s">
        <v>708</v>
      </c>
      <c r="F1542" s="188" t="s">
        <v>668</v>
      </c>
      <c r="G1542" s="182">
        <v>5</v>
      </c>
      <c r="H1542" s="183">
        <v>6486.1</v>
      </c>
      <c r="I1542" s="182">
        <v>6142.5</v>
      </c>
      <c r="J1542" s="182">
        <v>1207.0999999999999</v>
      </c>
      <c r="K1542" s="498">
        <v>174</v>
      </c>
      <c r="L1542" s="499" t="s">
        <v>48</v>
      </c>
      <c r="M1542" s="113">
        <v>3882385</v>
      </c>
      <c r="N1542" s="113">
        <v>0</v>
      </c>
      <c r="O1542" s="151">
        <v>1765135.02</v>
      </c>
      <c r="P1542" s="151">
        <v>0</v>
      </c>
      <c r="Q1542" s="151">
        <v>2117249.98</v>
      </c>
      <c r="R1542" s="151">
        <v>0</v>
      </c>
      <c r="S1542" s="151">
        <v>598.57001896362988</v>
      </c>
      <c r="T1542" s="151">
        <v>598.57000000000005</v>
      </c>
      <c r="U1542" s="184">
        <v>44561</v>
      </c>
    </row>
    <row r="1543" spans="1:21" ht="13.5" thickBot="1" x14ac:dyDescent="0.25">
      <c r="A1543" s="520"/>
      <c r="B1543" s="521" t="s">
        <v>31</v>
      </c>
      <c r="C1543" s="132" t="s">
        <v>18</v>
      </c>
      <c r="D1543" s="132" t="s">
        <v>18</v>
      </c>
      <c r="E1543" s="132" t="s">
        <v>18</v>
      </c>
      <c r="F1543" s="132" t="s">
        <v>18</v>
      </c>
      <c r="G1543" s="132" t="s">
        <v>18</v>
      </c>
      <c r="H1543" s="502">
        <f>H1542</f>
        <v>6486.1</v>
      </c>
      <c r="I1543" s="502">
        <f>I1542</f>
        <v>6142.5</v>
      </c>
      <c r="J1543" s="502">
        <f>J1542</f>
        <v>1207.0999999999999</v>
      </c>
      <c r="K1543" s="503">
        <f>K1542</f>
        <v>174</v>
      </c>
      <c r="L1543" s="132" t="s">
        <v>18</v>
      </c>
      <c r="M1543" s="133">
        <v>26478825</v>
      </c>
      <c r="N1543" s="133">
        <v>0</v>
      </c>
      <c r="O1543" s="133">
        <v>12038656.969999999</v>
      </c>
      <c r="P1543" s="133">
        <v>0</v>
      </c>
      <c r="Q1543" s="133">
        <v>14440168.030000001</v>
      </c>
      <c r="R1543" s="133">
        <v>0</v>
      </c>
      <c r="S1543" s="133" t="s">
        <v>18</v>
      </c>
      <c r="T1543" s="133" t="s">
        <v>18</v>
      </c>
      <c r="U1543" s="504" t="s">
        <v>18</v>
      </c>
    </row>
    <row r="1544" spans="1:21" ht="25.5" x14ac:dyDescent="0.2">
      <c r="A1544" s="463" t="s">
        <v>764</v>
      </c>
      <c r="B1544" s="485" t="s">
        <v>974</v>
      </c>
      <c r="C1544" s="160" t="s">
        <v>40</v>
      </c>
      <c r="D1544" s="187" t="s">
        <v>420</v>
      </c>
      <c r="E1544" s="160" t="s">
        <v>420</v>
      </c>
      <c r="F1544" s="187" t="s">
        <v>668</v>
      </c>
      <c r="G1544" s="160">
        <v>5</v>
      </c>
      <c r="H1544" s="464">
        <v>3040.4</v>
      </c>
      <c r="I1544" s="160">
        <v>2732.8</v>
      </c>
      <c r="J1544" s="160">
        <v>700.6</v>
      </c>
      <c r="K1544" s="465">
        <v>180</v>
      </c>
      <c r="L1544" s="486" t="s">
        <v>462</v>
      </c>
      <c r="M1544" s="111">
        <v>126420</v>
      </c>
      <c r="N1544" s="111">
        <v>0</v>
      </c>
      <c r="O1544" s="111">
        <v>57477.14</v>
      </c>
      <c r="P1544" s="111">
        <v>0</v>
      </c>
      <c r="Q1544" s="111">
        <v>68942.86</v>
      </c>
      <c r="R1544" s="111">
        <v>0</v>
      </c>
      <c r="S1544" s="111">
        <v>41.58005525588738</v>
      </c>
      <c r="T1544" s="111">
        <v>41.58</v>
      </c>
      <c r="U1544" s="181">
        <v>44561</v>
      </c>
    </row>
    <row r="1545" spans="1:21" ht="25.5" x14ac:dyDescent="0.2">
      <c r="A1545" s="466" t="s">
        <v>764</v>
      </c>
      <c r="B1545" s="487" t="s">
        <v>974</v>
      </c>
      <c r="C1545" s="56" t="s">
        <v>40</v>
      </c>
      <c r="D1545" s="195" t="s">
        <v>420</v>
      </c>
      <c r="E1545" s="56" t="s">
        <v>420</v>
      </c>
      <c r="F1545" s="195" t="s">
        <v>668</v>
      </c>
      <c r="G1545" s="56">
        <v>5</v>
      </c>
      <c r="H1545" s="467">
        <v>3040.4</v>
      </c>
      <c r="I1545" s="56">
        <v>2732.8</v>
      </c>
      <c r="J1545" s="56">
        <v>700.6</v>
      </c>
      <c r="K1545" s="468">
        <v>180</v>
      </c>
      <c r="L1545" s="488" t="s">
        <v>87</v>
      </c>
      <c r="M1545" s="111">
        <v>166462</v>
      </c>
      <c r="N1545" s="111">
        <v>0</v>
      </c>
      <c r="O1545" s="51">
        <v>75682.320000000007</v>
      </c>
      <c r="P1545" s="51">
        <v>0</v>
      </c>
      <c r="Q1545" s="51">
        <v>90779.68</v>
      </c>
      <c r="R1545" s="51">
        <v>0</v>
      </c>
      <c r="S1545" s="51">
        <v>54.750032890409152</v>
      </c>
      <c r="T1545" s="51">
        <v>54.75</v>
      </c>
      <c r="U1545" s="192">
        <v>44561</v>
      </c>
    </row>
    <row r="1546" spans="1:21" ht="25.5" x14ac:dyDescent="0.2">
      <c r="A1546" s="466" t="s">
        <v>764</v>
      </c>
      <c r="B1546" s="487" t="s">
        <v>974</v>
      </c>
      <c r="C1546" s="56" t="s">
        <v>40</v>
      </c>
      <c r="D1546" s="56" t="s">
        <v>420</v>
      </c>
      <c r="E1546" s="56" t="s">
        <v>420</v>
      </c>
      <c r="F1546" s="195" t="s">
        <v>668</v>
      </c>
      <c r="G1546" s="56">
        <v>5</v>
      </c>
      <c r="H1546" s="57">
        <v>3040.4</v>
      </c>
      <c r="I1546" s="56">
        <v>2732.8</v>
      </c>
      <c r="J1546" s="56">
        <v>700.6</v>
      </c>
      <c r="K1546" s="468">
        <v>180</v>
      </c>
      <c r="L1546" s="488" t="s">
        <v>48</v>
      </c>
      <c r="M1546" s="111">
        <v>1819892</v>
      </c>
      <c r="N1546" s="111">
        <v>0</v>
      </c>
      <c r="O1546" s="51">
        <v>827417.97</v>
      </c>
      <c r="P1546" s="51">
        <v>0</v>
      </c>
      <c r="Q1546" s="51">
        <v>992474.03</v>
      </c>
      <c r="R1546" s="51">
        <v>0</v>
      </c>
      <c r="S1546" s="51">
        <v>598.56992500986712</v>
      </c>
      <c r="T1546" s="51">
        <v>598.57000000000005</v>
      </c>
      <c r="U1546" s="192">
        <v>44561</v>
      </c>
    </row>
    <row r="1547" spans="1:21" ht="25.5" x14ac:dyDescent="0.2">
      <c r="A1547" s="466" t="s">
        <v>764</v>
      </c>
      <c r="B1547" s="487" t="s">
        <v>974</v>
      </c>
      <c r="C1547" s="56" t="s">
        <v>40</v>
      </c>
      <c r="D1547" s="56" t="s">
        <v>420</v>
      </c>
      <c r="E1547" s="56" t="s">
        <v>420</v>
      </c>
      <c r="F1547" s="195" t="s">
        <v>668</v>
      </c>
      <c r="G1547" s="56">
        <v>5</v>
      </c>
      <c r="H1547" s="57">
        <v>3040.4</v>
      </c>
      <c r="I1547" s="56">
        <v>2732.8</v>
      </c>
      <c r="J1547" s="56">
        <v>700.6</v>
      </c>
      <c r="K1547" s="468">
        <v>180</v>
      </c>
      <c r="L1547" s="488" t="s">
        <v>36</v>
      </c>
      <c r="M1547" s="111">
        <v>5950032</v>
      </c>
      <c r="N1547" s="111">
        <v>0</v>
      </c>
      <c r="O1547" s="51">
        <v>2705195.35</v>
      </c>
      <c r="P1547" s="51">
        <v>0</v>
      </c>
      <c r="Q1547" s="51">
        <v>3244836.65</v>
      </c>
      <c r="R1547" s="51">
        <v>0</v>
      </c>
      <c r="S1547" s="51">
        <v>1956.9898697539797</v>
      </c>
      <c r="T1547" s="51">
        <v>1956.99</v>
      </c>
      <c r="U1547" s="192">
        <v>44561</v>
      </c>
    </row>
    <row r="1548" spans="1:21" x14ac:dyDescent="0.2">
      <c r="A1548" s="478"/>
      <c r="B1548" s="510" t="s">
        <v>31</v>
      </c>
      <c r="C1548" s="480" t="s">
        <v>18</v>
      </c>
      <c r="D1548" s="480" t="s">
        <v>18</v>
      </c>
      <c r="E1548" s="480" t="s">
        <v>18</v>
      </c>
      <c r="F1548" s="480" t="s">
        <v>18</v>
      </c>
      <c r="G1548" s="413" t="s">
        <v>18</v>
      </c>
      <c r="H1548" s="481">
        <f>H1547</f>
        <v>3040.4</v>
      </c>
      <c r="I1548" s="481">
        <f>I1547</f>
        <v>2732.8</v>
      </c>
      <c r="J1548" s="481">
        <f>J1547</f>
        <v>700.6</v>
      </c>
      <c r="K1548" s="482">
        <f>K1547</f>
        <v>180</v>
      </c>
      <c r="L1548" s="480" t="s">
        <v>18</v>
      </c>
      <c r="M1548" s="474">
        <v>8062806</v>
      </c>
      <c r="N1548" s="474">
        <v>0</v>
      </c>
      <c r="O1548" s="474">
        <v>3665772.7800000003</v>
      </c>
      <c r="P1548" s="474">
        <v>0</v>
      </c>
      <c r="Q1548" s="474">
        <v>4397033.22</v>
      </c>
      <c r="R1548" s="474">
        <v>0</v>
      </c>
      <c r="S1548" s="474" t="s">
        <v>18</v>
      </c>
      <c r="T1548" s="474" t="s">
        <v>18</v>
      </c>
      <c r="U1548" s="543" t="s">
        <v>18</v>
      </c>
    </row>
    <row r="1549" spans="1:21" ht="25.5" x14ac:dyDescent="0.2">
      <c r="A1549" s="466" t="s">
        <v>765</v>
      </c>
      <c r="B1549" s="487" t="s">
        <v>975</v>
      </c>
      <c r="C1549" s="56" t="s">
        <v>40</v>
      </c>
      <c r="D1549" s="195" t="s">
        <v>708</v>
      </c>
      <c r="E1549" s="56" t="s">
        <v>708</v>
      </c>
      <c r="F1549" s="195" t="s">
        <v>668</v>
      </c>
      <c r="G1549" s="56">
        <v>5</v>
      </c>
      <c r="H1549" s="467">
        <v>3053.3</v>
      </c>
      <c r="I1549" s="56">
        <v>2747.1</v>
      </c>
      <c r="J1549" s="56">
        <v>694.7</v>
      </c>
      <c r="K1549" s="468">
        <v>180</v>
      </c>
      <c r="L1549" s="488" t="s">
        <v>87</v>
      </c>
      <c r="M1549" s="111">
        <v>167168</v>
      </c>
      <c r="N1549" s="111">
        <v>0</v>
      </c>
      <c r="O1549" s="51">
        <v>76003.3</v>
      </c>
      <c r="P1549" s="51">
        <v>0</v>
      </c>
      <c r="Q1549" s="51">
        <v>91164.7</v>
      </c>
      <c r="R1549" s="51">
        <v>0</v>
      </c>
      <c r="S1549" s="51">
        <v>54.749942684963806</v>
      </c>
      <c r="T1549" s="51">
        <v>54.75</v>
      </c>
      <c r="U1549" s="192">
        <v>44561</v>
      </c>
    </row>
    <row r="1550" spans="1:21" ht="25.5" x14ac:dyDescent="0.2">
      <c r="A1550" s="466" t="s">
        <v>765</v>
      </c>
      <c r="B1550" s="487" t="s">
        <v>975</v>
      </c>
      <c r="C1550" s="56" t="s">
        <v>40</v>
      </c>
      <c r="D1550" s="195" t="s">
        <v>708</v>
      </c>
      <c r="E1550" s="56" t="s">
        <v>708</v>
      </c>
      <c r="F1550" s="195" t="s">
        <v>668</v>
      </c>
      <c r="G1550" s="56">
        <v>5</v>
      </c>
      <c r="H1550" s="467">
        <v>3053.3</v>
      </c>
      <c r="I1550" s="56">
        <v>2747.1</v>
      </c>
      <c r="J1550" s="56">
        <v>694.7</v>
      </c>
      <c r="K1550" s="468">
        <v>180</v>
      </c>
      <c r="L1550" s="488" t="s">
        <v>462</v>
      </c>
      <c r="M1550" s="111">
        <v>126956</v>
      </c>
      <c r="N1550" s="111">
        <v>0</v>
      </c>
      <c r="O1550" s="51">
        <v>57720.83</v>
      </c>
      <c r="P1550" s="51">
        <v>0</v>
      </c>
      <c r="Q1550" s="51">
        <v>69235.17</v>
      </c>
      <c r="R1550" s="51">
        <v>0</v>
      </c>
      <c r="S1550" s="51">
        <v>41.579929911898596</v>
      </c>
      <c r="T1550" s="51">
        <v>41.58</v>
      </c>
      <c r="U1550" s="192">
        <v>44561</v>
      </c>
    </row>
    <row r="1551" spans="1:21" ht="25.5" x14ac:dyDescent="0.2">
      <c r="A1551" s="466" t="s">
        <v>765</v>
      </c>
      <c r="B1551" s="487" t="s">
        <v>975</v>
      </c>
      <c r="C1551" s="56" t="s">
        <v>40</v>
      </c>
      <c r="D1551" s="56" t="s">
        <v>708</v>
      </c>
      <c r="E1551" s="56" t="s">
        <v>708</v>
      </c>
      <c r="F1551" s="195" t="s">
        <v>668</v>
      </c>
      <c r="G1551" s="56">
        <v>5</v>
      </c>
      <c r="H1551" s="57">
        <v>3053.3</v>
      </c>
      <c r="I1551" s="56">
        <v>2747.1</v>
      </c>
      <c r="J1551" s="56">
        <v>694.7</v>
      </c>
      <c r="K1551" s="468">
        <v>180</v>
      </c>
      <c r="L1551" s="488" t="s">
        <v>36</v>
      </c>
      <c r="M1551" s="111">
        <v>5975278</v>
      </c>
      <c r="N1551" s="111">
        <v>0</v>
      </c>
      <c r="O1551" s="51">
        <v>2716673.5</v>
      </c>
      <c r="P1551" s="51">
        <v>0</v>
      </c>
      <c r="Q1551" s="51">
        <v>3258604.5</v>
      </c>
      <c r="R1551" s="51">
        <v>0</v>
      </c>
      <c r="S1551" s="51">
        <v>1956.9901418137752</v>
      </c>
      <c r="T1551" s="51">
        <v>1956.99</v>
      </c>
      <c r="U1551" s="192">
        <v>44561</v>
      </c>
    </row>
    <row r="1552" spans="1:21" ht="26.25" thickBot="1" x14ac:dyDescent="0.25">
      <c r="A1552" s="496" t="s">
        <v>765</v>
      </c>
      <c r="B1552" s="497" t="s">
        <v>975</v>
      </c>
      <c r="C1552" s="182" t="s">
        <v>40</v>
      </c>
      <c r="D1552" s="182" t="s">
        <v>708</v>
      </c>
      <c r="E1552" s="182" t="s">
        <v>708</v>
      </c>
      <c r="F1552" s="188" t="s">
        <v>668</v>
      </c>
      <c r="G1552" s="182">
        <v>5</v>
      </c>
      <c r="H1552" s="183">
        <v>3053.3</v>
      </c>
      <c r="I1552" s="182">
        <v>2747.1</v>
      </c>
      <c r="J1552" s="182">
        <v>694.7</v>
      </c>
      <c r="K1552" s="498">
        <v>180</v>
      </c>
      <c r="L1552" s="499" t="s">
        <v>48</v>
      </c>
      <c r="M1552" s="113">
        <v>1827614</v>
      </c>
      <c r="N1552" s="113">
        <v>0</v>
      </c>
      <c r="O1552" s="151">
        <v>830928.79</v>
      </c>
      <c r="P1552" s="151">
        <v>0</v>
      </c>
      <c r="Q1552" s="151">
        <v>996685.21</v>
      </c>
      <c r="R1552" s="151">
        <v>0</v>
      </c>
      <c r="S1552" s="151">
        <v>598.57007172567387</v>
      </c>
      <c r="T1552" s="151">
        <v>598.57000000000005</v>
      </c>
      <c r="U1552" s="184">
        <v>44561</v>
      </c>
    </row>
    <row r="1553" spans="1:21" ht="13.5" thickBot="1" x14ac:dyDescent="0.25">
      <c r="A1553" s="520"/>
      <c r="B1553" s="521" t="s">
        <v>31</v>
      </c>
      <c r="C1553" s="132" t="s">
        <v>18</v>
      </c>
      <c r="D1553" s="132" t="s">
        <v>18</v>
      </c>
      <c r="E1553" s="132" t="s">
        <v>18</v>
      </c>
      <c r="F1553" s="132" t="s">
        <v>18</v>
      </c>
      <c r="G1553" s="132" t="s">
        <v>18</v>
      </c>
      <c r="H1553" s="502">
        <f>H1552</f>
        <v>3053.3</v>
      </c>
      <c r="I1553" s="502">
        <f>I1552</f>
        <v>2747.1</v>
      </c>
      <c r="J1553" s="502">
        <f>J1552</f>
        <v>694.7</v>
      </c>
      <c r="K1553" s="503">
        <f>K1552</f>
        <v>180</v>
      </c>
      <c r="L1553" s="132" t="s">
        <v>18</v>
      </c>
      <c r="M1553" s="133">
        <v>8097016</v>
      </c>
      <c r="N1553" s="133">
        <v>0</v>
      </c>
      <c r="O1553" s="133">
        <v>3681326.42</v>
      </c>
      <c r="P1553" s="133">
        <v>0</v>
      </c>
      <c r="Q1553" s="133">
        <v>4415689.58</v>
      </c>
      <c r="R1553" s="133">
        <v>0</v>
      </c>
      <c r="S1553" s="133" t="s">
        <v>18</v>
      </c>
      <c r="T1553" s="133" t="s">
        <v>18</v>
      </c>
      <c r="U1553" s="504" t="s">
        <v>18</v>
      </c>
    </row>
    <row r="1554" spans="1:21" x14ac:dyDescent="0.2">
      <c r="A1554" s="463" t="s">
        <v>766</v>
      </c>
      <c r="B1554" s="485" t="s">
        <v>976</v>
      </c>
      <c r="C1554" s="160" t="s">
        <v>40</v>
      </c>
      <c r="D1554" s="187" t="s">
        <v>686</v>
      </c>
      <c r="E1554" s="160" t="s">
        <v>686</v>
      </c>
      <c r="F1554" s="187" t="s">
        <v>668</v>
      </c>
      <c r="G1554" s="160">
        <v>5</v>
      </c>
      <c r="H1554" s="464">
        <v>3016.7</v>
      </c>
      <c r="I1554" s="160">
        <v>2695.6</v>
      </c>
      <c r="J1554" s="160"/>
      <c r="K1554" s="465">
        <v>180</v>
      </c>
      <c r="L1554" s="486" t="s">
        <v>462</v>
      </c>
      <c r="M1554" s="111">
        <v>125434</v>
      </c>
      <c r="N1554" s="111">
        <v>0</v>
      </c>
      <c r="O1554" s="111">
        <v>57028.850000000006</v>
      </c>
      <c r="P1554" s="111">
        <v>0</v>
      </c>
      <c r="Q1554" s="111">
        <v>68405.149999999994</v>
      </c>
      <c r="R1554" s="111">
        <v>0</v>
      </c>
      <c r="S1554" s="111">
        <v>41.57987204561276</v>
      </c>
      <c r="T1554" s="111">
        <v>41.58</v>
      </c>
      <c r="U1554" s="181">
        <v>44561</v>
      </c>
    </row>
    <row r="1555" spans="1:21" x14ac:dyDescent="0.2">
      <c r="A1555" s="466" t="s">
        <v>766</v>
      </c>
      <c r="B1555" s="487" t="s">
        <v>976</v>
      </c>
      <c r="C1555" s="56" t="s">
        <v>40</v>
      </c>
      <c r="D1555" s="56" t="s">
        <v>686</v>
      </c>
      <c r="E1555" s="56" t="s">
        <v>686</v>
      </c>
      <c r="F1555" s="195" t="s">
        <v>668</v>
      </c>
      <c r="G1555" s="56">
        <v>5</v>
      </c>
      <c r="H1555" s="467">
        <v>3016.7</v>
      </c>
      <c r="I1555" s="56">
        <v>2695.6</v>
      </c>
      <c r="J1555" s="56"/>
      <c r="K1555" s="468">
        <v>180</v>
      </c>
      <c r="L1555" s="488" t="s">
        <v>87</v>
      </c>
      <c r="M1555" s="111">
        <v>165164</v>
      </c>
      <c r="N1555" s="111">
        <v>0</v>
      </c>
      <c r="O1555" s="51">
        <v>75092.179999999993</v>
      </c>
      <c r="P1555" s="51">
        <v>0</v>
      </c>
      <c r="Q1555" s="51">
        <v>90071.82</v>
      </c>
      <c r="R1555" s="51">
        <v>0</v>
      </c>
      <c r="S1555" s="51">
        <v>54.749892266383803</v>
      </c>
      <c r="T1555" s="51">
        <v>54.75</v>
      </c>
      <c r="U1555" s="192">
        <v>44561</v>
      </c>
    </row>
    <row r="1556" spans="1:21" x14ac:dyDescent="0.2">
      <c r="A1556" s="466" t="s">
        <v>766</v>
      </c>
      <c r="B1556" s="487" t="s">
        <v>976</v>
      </c>
      <c r="C1556" s="56" t="s">
        <v>40</v>
      </c>
      <c r="D1556" s="195" t="s">
        <v>686</v>
      </c>
      <c r="E1556" s="56" t="s">
        <v>686</v>
      </c>
      <c r="F1556" s="195" t="s">
        <v>668</v>
      </c>
      <c r="G1556" s="56">
        <v>5</v>
      </c>
      <c r="H1556" s="57">
        <v>3016.7</v>
      </c>
      <c r="I1556" s="56">
        <v>2695.6</v>
      </c>
      <c r="J1556" s="56"/>
      <c r="K1556" s="468">
        <v>180</v>
      </c>
      <c r="L1556" s="488" t="s">
        <v>48</v>
      </c>
      <c r="M1556" s="111">
        <v>1805706</v>
      </c>
      <c r="N1556" s="111">
        <v>0</v>
      </c>
      <c r="O1556" s="51">
        <v>820968.27</v>
      </c>
      <c r="P1556" s="51">
        <v>0</v>
      </c>
      <c r="Q1556" s="51">
        <v>984737.73</v>
      </c>
      <c r="R1556" s="51">
        <v>0</v>
      </c>
      <c r="S1556" s="51">
        <v>598.56996055292211</v>
      </c>
      <c r="T1556" s="51">
        <v>598.57000000000005</v>
      </c>
      <c r="U1556" s="192">
        <v>44561</v>
      </c>
    </row>
    <row r="1557" spans="1:21" x14ac:dyDescent="0.2">
      <c r="A1557" s="466" t="s">
        <v>766</v>
      </c>
      <c r="B1557" s="487" t="s">
        <v>976</v>
      </c>
      <c r="C1557" s="56" t="s">
        <v>40</v>
      </c>
      <c r="D1557" s="195" t="s">
        <v>686</v>
      </c>
      <c r="E1557" s="56" t="s">
        <v>686</v>
      </c>
      <c r="F1557" s="195" t="s">
        <v>668</v>
      </c>
      <c r="G1557" s="56">
        <v>5</v>
      </c>
      <c r="H1557" s="57">
        <v>3016.7</v>
      </c>
      <c r="I1557" s="56">
        <v>2695.6</v>
      </c>
      <c r="J1557" s="56"/>
      <c r="K1557" s="468">
        <v>180</v>
      </c>
      <c r="L1557" s="488" t="s">
        <v>36</v>
      </c>
      <c r="M1557" s="111">
        <v>5903652</v>
      </c>
      <c r="N1557" s="111">
        <v>0</v>
      </c>
      <c r="O1557" s="51">
        <v>2684108.58</v>
      </c>
      <c r="P1557" s="51">
        <v>0</v>
      </c>
      <c r="Q1557" s="51">
        <v>3219543.42</v>
      </c>
      <c r="R1557" s="51">
        <v>0</v>
      </c>
      <c r="S1557" s="51">
        <v>1956.9900885073093</v>
      </c>
      <c r="T1557" s="51">
        <v>1956.99</v>
      </c>
      <c r="U1557" s="192">
        <v>44561</v>
      </c>
    </row>
    <row r="1558" spans="1:21" x14ac:dyDescent="0.2">
      <c r="A1558" s="478"/>
      <c r="B1558" s="510" t="s">
        <v>31</v>
      </c>
      <c r="C1558" s="480" t="s">
        <v>18</v>
      </c>
      <c r="D1558" s="480" t="s">
        <v>18</v>
      </c>
      <c r="E1558" s="480" t="s">
        <v>18</v>
      </c>
      <c r="F1558" s="480" t="s">
        <v>18</v>
      </c>
      <c r="G1558" s="413" t="s">
        <v>18</v>
      </c>
      <c r="H1558" s="481">
        <f>H1557</f>
        <v>3016.7</v>
      </c>
      <c r="I1558" s="481">
        <f>I1557</f>
        <v>2695.6</v>
      </c>
      <c r="J1558" s="481">
        <f>J1557</f>
        <v>0</v>
      </c>
      <c r="K1558" s="482">
        <f>K1557</f>
        <v>180</v>
      </c>
      <c r="L1558" s="480" t="s">
        <v>18</v>
      </c>
      <c r="M1558" s="474">
        <v>7999956</v>
      </c>
      <c r="N1558" s="474">
        <v>0</v>
      </c>
      <c r="O1558" s="474">
        <v>3637197.88</v>
      </c>
      <c r="P1558" s="474">
        <v>0</v>
      </c>
      <c r="Q1558" s="474">
        <v>4362758.12</v>
      </c>
      <c r="R1558" s="474">
        <v>0</v>
      </c>
      <c r="S1558" s="474" t="s">
        <v>18</v>
      </c>
      <c r="T1558" s="474" t="s">
        <v>18</v>
      </c>
      <c r="U1558" s="543" t="s">
        <v>18</v>
      </c>
    </row>
    <row r="1559" spans="1:21" ht="25.5" x14ac:dyDescent="0.2">
      <c r="A1559" s="466" t="s">
        <v>745</v>
      </c>
      <c r="B1559" s="487" t="s">
        <v>944</v>
      </c>
      <c r="C1559" s="56" t="s">
        <v>40</v>
      </c>
      <c r="D1559" s="195" t="s">
        <v>699</v>
      </c>
      <c r="E1559" s="56" t="s">
        <v>699</v>
      </c>
      <c r="F1559" s="195" t="s">
        <v>695</v>
      </c>
      <c r="G1559" s="56">
        <v>2</v>
      </c>
      <c r="H1559" s="467">
        <v>593.29999999999995</v>
      </c>
      <c r="I1559" s="56">
        <v>544.79999999999995</v>
      </c>
      <c r="J1559" s="56"/>
      <c r="K1559" s="468">
        <v>24</v>
      </c>
      <c r="L1559" s="488" t="s">
        <v>94</v>
      </c>
      <c r="M1559" s="111">
        <v>82694</v>
      </c>
      <c r="N1559" s="111">
        <v>0</v>
      </c>
      <c r="O1559" s="51">
        <v>37597.01</v>
      </c>
      <c r="P1559" s="51">
        <v>0</v>
      </c>
      <c r="Q1559" s="51">
        <v>45096.99</v>
      </c>
      <c r="R1559" s="51">
        <v>0</v>
      </c>
      <c r="S1559" s="51">
        <v>139.3797404348559</v>
      </c>
      <c r="T1559" s="51">
        <v>139.38</v>
      </c>
      <c r="U1559" s="192">
        <v>44561</v>
      </c>
    </row>
    <row r="1560" spans="1:21" ht="25.5" x14ac:dyDescent="0.2">
      <c r="A1560" s="466" t="s">
        <v>745</v>
      </c>
      <c r="B1560" s="487" t="s">
        <v>944</v>
      </c>
      <c r="C1560" s="56" t="s">
        <v>40</v>
      </c>
      <c r="D1560" s="195" t="s">
        <v>699</v>
      </c>
      <c r="E1560" s="56" t="s">
        <v>699</v>
      </c>
      <c r="F1560" s="195" t="s">
        <v>695</v>
      </c>
      <c r="G1560" s="56">
        <v>2</v>
      </c>
      <c r="H1560" s="57">
        <v>593.29999999999995</v>
      </c>
      <c r="I1560" s="56">
        <v>544.79999999999995</v>
      </c>
      <c r="J1560" s="56"/>
      <c r="K1560" s="468">
        <v>24</v>
      </c>
      <c r="L1560" s="488" t="s">
        <v>83</v>
      </c>
      <c r="M1560" s="111">
        <v>6429562</v>
      </c>
      <c r="N1560" s="111">
        <v>0</v>
      </c>
      <c r="O1560" s="51">
        <v>2923214.74</v>
      </c>
      <c r="P1560" s="51">
        <v>0</v>
      </c>
      <c r="Q1560" s="51">
        <v>3506347.26</v>
      </c>
      <c r="R1560" s="51">
        <v>0</v>
      </c>
      <c r="S1560" s="51">
        <v>10836.949266812742</v>
      </c>
      <c r="T1560" s="51">
        <v>10836.95</v>
      </c>
      <c r="U1560" s="192">
        <v>44561</v>
      </c>
    </row>
    <row r="1561" spans="1:21" ht="26.25" thickBot="1" x14ac:dyDescent="0.25">
      <c r="A1561" s="496" t="s">
        <v>745</v>
      </c>
      <c r="B1561" s="497" t="s">
        <v>944</v>
      </c>
      <c r="C1561" s="182" t="s">
        <v>40</v>
      </c>
      <c r="D1561" s="188" t="s">
        <v>699</v>
      </c>
      <c r="E1561" s="182" t="s">
        <v>699</v>
      </c>
      <c r="F1561" s="188" t="s">
        <v>695</v>
      </c>
      <c r="G1561" s="182">
        <v>2</v>
      </c>
      <c r="H1561" s="183">
        <v>593.29999999999995</v>
      </c>
      <c r="I1561" s="182">
        <v>544.79999999999995</v>
      </c>
      <c r="J1561" s="182"/>
      <c r="K1561" s="498">
        <v>24</v>
      </c>
      <c r="L1561" s="499" t="s">
        <v>34</v>
      </c>
      <c r="M1561" s="113">
        <v>371608</v>
      </c>
      <c r="N1561" s="113">
        <v>0</v>
      </c>
      <c r="O1561" s="151">
        <v>168952.41</v>
      </c>
      <c r="P1561" s="151">
        <v>0</v>
      </c>
      <c r="Q1561" s="151">
        <v>202655.59</v>
      </c>
      <c r="R1561" s="151">
        <v>0</v>
      </c>
      <c r="S1561" s="151">
        <v>626.34080566323951</v>
      </c>
      <c r="T1561" s="151">
        <v>626.34</v>
      </c>
      <c r="U1561" s="184">
        <v>44561</v>
      </c>
    </row>
    <row r="1562" spans="1:21" ht="13.5" thickBot="1" x14ac:dyDescent="0.25">
      <c r="A1562" s="520"/>
      <c r="B1562" s="521" t="s">
        <v>31</v>
      </c>
      <c r="C1562" s="132" t="s">
        <v>18</v>
      </c>
      <c r="D1562" s="132" t="s">
        <v>18</v>
      </c>
      <c r="E1562" s="132" t="s">
        <v>18</v>
      </c>
      <c r="F1562" s="132" t="s">
        <v>18</v>
      </c>
      <c r="G1562" s="132" t="s">
        <v>18</v>
      </c>
      <c r="H1562" s="502">
        <f>H1561</f>
        <v>593.29999999999995</v>
      </c>
      <c r="I1562" s="502">
        <f>I1561</f>
        <v>544.79999999999995</v>
      </c>
      <c r="J1562" s="502">
        <f>J1561</f>
        <v>0</v>
      </c>
      <c r="K1562" s="503">
        <f>K1561</f>
        <v>24</v>
      </c>
      <c r="L1562" s="132" t="s">
        <v>18</v>
      </c>
      <c r="M1562" s="133">
        <v>6883864</v>
      </c>
      <c r="N1562" s="133">
        <v>0</v>
      </c>
      <c r="O1562" s="133">
        <v>3129764.16</v>
      </c>
      <c r="P1562" s="133">
        <v>0</v>
      </c>
      <c r="Q1562" s="133">
        <v>3754099.84</v>
      </c>
      <c r="R1562" s="133">
        <v>0</v>
      </c>
      <c r="S1562" s="133" t="s">
        <v>18</v>
      </c>
      <c r="T1562" s="133" t="s">
        <v>18</v>
      </c>
      <c r="U1562" s="504" t="s">
        <v>18</v>
      </c>
    </row>
    <row r="1563" spans="1:21" ht="25.5" x14ac:dyDescent="0.2">
      <c r="A1563" s="463" t="s">
        <v>758</v>
      </c>
      <c r="B1563" s="485" t="s">
        <v>945</v>
      </c>
      <c r="C1563" s="160" t="s">
        <v>40</v>
      </c>
      <c r="D1563" s="187" t="s">
        <v>709</v>
      </c>
      <c r="E1563" s="160" t="s">
        <v>709</v>
      </c>
      <c r="F1563" s="187" t="s">
        <v>695</v>
      </c>
      <c r="G1563" s="160">
        <v>2</v>
      </c>
      <c r="H1563" s="464">
        <v>638.29999999999995</v>
      </c>
      <c r="I1563" s="187">
        <v>544.9</v>
      </c>
      <c r="J1563" s="187"/>
      <c r="K1563" s="465">
        <v>24</v>
      </c>
      <c r="L1563" s="486" t="s">
        <v>96</v>
      </c>
      <c r="M1563" s="111">
        <v>118622</v>
      </c>
      <c r="N1563" s="111">
        <v>0</v>
      </c>
      <c r="O1563" s="111">
        <v>53931.76</v>
      </c>
      <c r="P1563" s="111">
        <v>0</v>
      </c>
      <c r="Q1563" s="111">
        <v>64690.239999999998</v>
      </c>
      <c r="R1563" s="111">
        <v>0</v>
      </c>
      <c r="S1563" s="111">
        <v>185.84051386495381</v>
      </c>
      <c r="T1563" s="111">
        <v>185.84</v>
      </c>
      <c r="U1563" s="181">
        <v>44561</v>
      </c>
    </row>
    <row r="1564" spans="1:21" x14ac:dyDescent="0.2">
      <c r="A1564" s="463" t="s">
        <v>758</v>
      </c>
      <c r="B1564" s="487" t="s">
        <v>945</v>
      </c>
      <c r="C1564" s="56" t="s">
        <v>40</v>
      </c>
      <c r="D1564" s="195" t="s">
        <v>709</v>
      </c>
      <c r="E1564" s="56" t="s">
        <v>709</v>
      </c>
      <c r="F1564" s="195" t="s">
        <v>695</v>
      </c>
      <c r="G1564" s="56">
        <v>2</v>
      </c>
      <c r="H1564" s="57">
        <v>638.29999999999995</v>
      </c>
      <c r="I1564" s="56">
        <v>544.9</v>
      </c>
      <c r="J1564" s="56"/>
      <c r="K1564" s="468">
        <v>24</v>
      </c>
      <c r="L1564" s="488" t="s">
        <v>95</v>
      </c>
      <c r="M1564" s="111">
        <v>708290</v>
      </c>
      <c r="N1564" s="111">
        <v>0</v>
      </c>
      <c r="O1564" s="51">
        <v>322025.63</v>
      </c>
      <c r="P1564" s="51">
        <v>0</v>
      </c>
      <c r="Q1564" s="51">
        <v>386264.37</v>
      </c>
      <c r="R1564" s="51">
        <v>0</v>
      </c>
      <c r="S1564" s="51">
        <v>1109.650634497885</v>
      </c>
      <c r="T1564" s="51">
        <v>1109.6500000000001</v>
      </c>
      <c r="U1564" s="192">
        <v>44561</v>
      </c>
    </row>
    <row r="1565" spans="1:21" x14ac:dyDescent="0.2">
      <c r="A1565" s="478"/>
      <c r="B1565" s="510" t="s">
        <v>31</v>
      </c>
      <c r="C1565" s="480" t="s">
        <v>18</v>
      </c>
      <c r="D1565" s="480" t="s">
        <v>18</v>
      </c>
      <c r="E1565" s="480" t="s">
        <v>18</v>
      </c>
      <c r="F1565" s="480" t="s">
        <v>18</v>
      </c>
      <c r="G1565" s="413" t="s">
        <v>18</v>
      </c>
      <c r="H1565" s="481">
        <f>H1564</f>
        <v>638.29999999999995</v>
      </c>
      <c r="I1565" s="481">
        <f>I1564</f>
        <v>544.9</v>
      </c>
      <c r="J1565" s="481">
        <f>J1564</f>
        <v>0</v>
      </c>
      <c r="K1565" s="482">
        <f>K1564</f>
        <v>24</v>
      </c>
      <c r="L1565" s="480" t="s">
        <v>18</v>
      </c>
      <c r="M1565" s="474">
        <v>826912</v>
      </c>
      <c r="N1565" s="474">
        <v>0</v>
      </c>
      <c r="O1565" s="474">
        <v>375957.39</v>
      </c>
      <c r="P1565" s="474">
        <v>0</v>
      </c>
      <c r="Q1565" s="474">
        <v>450954.61</v>
      </c>
      <c r="R1565" s="474">
        <v>0</v>
      </c>
      <c r="S1565" s="474" t="s">
        <v>18</v>
      </c>
      <c r="T1565" s="474" t="s">
        <v>18</v>
      </c>
      <c r="U1565" s="543" t="s">
        <v>18</v>
      </c>
    </row>
    <row r="1566" spans="1:21" x14ac:dyDescent="0.2">
      <c r="A1566" s="466" t="s">
        <v>767</v>
      </c>
      <c r="B1566" s="487" t="s">
        <v>946</v>
      </c>
      <c r="C1566" s="56" t="s">
        <v>40</v>
      </c>
      <c r="D1566" s="195" t="s">
        <v>710</v>
      </c>
      <c r="E1566" s="56" t="s">
        <v>710</v>
      </c>
      <c r="F1566" s="195" t="s">
        <v>695</v>
      </c>
      <c r="G1566" s="56">
        <v>2</v>
      </c>
      <c r="H1566" s="467">
        <v>1165.0999999999999</v>
      </c>
      <c r="I1566" s="56">
        <v>1067.4000000000001</v>
      </c>
      <c r="J1566" s="56"/>
      <c r="K1566" s="468">
        <v>48</v>
      </c>
      <c r="L1566" s="488" t="s">
        <v>37</v>
      </c>
      <c r="M1566" s="111">
        <v>162392</v>
      </c>
      <c r="N1566" s="111">
        <v>0</v>
      </c>
      <c r="O1566" s="51">
        <v>73831.89</v>
      </c>
      <c r="P1566" s="51">
        <v>0</v>
      </c>
      <c r="Q1566" s="51">
        <v>88560.11</v>
      </c>
      <c r="R1566" s="51">
        <v>0</v>
      </c>
      <c r="S1566" s="51">
        <v>139.38031070294397</v>
      </c>
      <c r="T1566" s="51">
        <v>139.38</v>
      </c>
      <c r="U1566" s="192">
        <v>44561</v>
      </c>
    </row>
    <row r="1567" spans="1:21" x14ac:dyDescent="0.2">
      <c r="A1567" s="466" t="s">
        <v>767</v>
      </c>
      <c r="B1567" s="487" t="s">
        <v>946</v>
      </c>
      <c r="C1567" s="56" t="s">
        <v>40</v>
      </c>
      <c r="D1567" s="195" t="s">
        <v>710</v>
      </c>
      <c r="E1567" s="56" t="s">
        <v>710</v>
      </c>
      <c r="F1567" s="195" t="s">
        <v>695</v>
      </c>
      <c r="G1567" s="56">
        <v>2</v>
      </c>
      <c r="H1567" s="57">
        <v>1165.0999999999999</v>
      </c>
      <c r="I1567" s="56">
        <v>1067.4000000000001</v>
      </c>
      <c r="J1567" s="56"/>
      <c r="K1567" s="468">
        <v>48</v>
      </c>
      <c r="L1567" s="488" t="s">
        <v>41</v>
      </c>
      <c r="M1567" s="111">
        <v>415894</v>
      </c>
      <c r="N1567" s="111">
        <v>0</v>
      </c>
      <c r="O1567" s="51">
        <v>189087.14</v>
      </c>
      <c r="P1567" s="51">
        <v>0</v>
      </c>
      <c r="Q1567" s="51">
        <v>226806.86</v>
      </c>
      <c r="R1567" s="51">
        <v>0</v>
      </c>
      <c r="S1567" s="51">
        <v>356.95991760363921</v>
      </c>
      <c r="T1567" s="51">
        <v>356.96</v>
      </c>
      <c r="U1567" s="192">
        <v>44561</v>
      </c>
    </row>
    <row r="1568" spans="1:21" ht="13.5" thickBot="1" x14ac:dyDescent="0.25">
      <c r="A1568" s="496" t="s">
        <v>767</v>
      </c>
      <c r="B1568" s="497" t="s">
        <v>946</v>
      </c>
      <c r="C1568" s="182" t="s">
        <v>40</v>
      </c>
      <c r="D1568" s="188" t="s">
        <v>710</v>
      </c>
      <c r="E1568" s="182" t="s">
        <v>710</v>
      </c>
      <c r="F1568" s="188" t="s">
        <v>695</v>
      </c>
      <c r="G1568" s="182">
        <v>2</v>
      </c>
      <c r="H1568" s="183">
        <v>1165.0999999999999</v>
      </c>
      <c r="I1568" s="182">
        <v>1067.4000000000001</v>
      </c>
      <c r="J1568" s="182"/>
      <c r="K1568" s="498">
        <v>48</v>
      </c>
      <c r="L1568" s="499" t="s">
        <v>83</v>
      </c>
      <c r="M1568" s="113">
        <v>12626130</v>
      </c>
      <c r="N1568" s="113">
        <v>0</v>
      </c>
      <c r="O1568" s="151">
        <v>5740498.2300000004</v>
      </c>
      <c r="P1568" s="151">
        <v>0</v>
      </c>
      <c r="Q1568" s="151">
        <v>6885631.7699999996</v>
      </c>
      <c r="R1568" s="151">
        <v>0</v>
      </c>
      <c r="S1568" s="151">
        <v>10836.949618058537</v>
      </c>
      <c r="T1568" s="151">
        <v>10836.95</v>
      </c>
      <c r="U1568" s="184">
        <v>44561</v>
      </c>
    </row>
    <row r="1569" spans="1:21" ht="13.5" thickBot="1" x14ac:dyDescent="0.25">
      <c r="A1569" s="520"/>
      <c r="B1569" s="521" t="s">
        <v>31</v>
      </c>
      <c r="C1569" s="132" t="s">
        <v>18</v>
      </c>
      <c r="D1569" s="132" t="s">
        <v>18</v>
      </c>
      <c r="E1569" s="132" t="s">
        <v>18</v>
      </c>
      <c r="F1569" s="132" t="s">
        <v>18</v>
      </c>
      <c r="G1569" s="132" t="s">
        <v>18</v>
      </c>
      <c r="H1569" s="502">
        <f>H1568</f>
        <v>1165.0999999999999</v>
      </c>
      <c r="I1569" s="502">
        <f>I1568</f>
        <v>1067.4000000000001</v>
      </c>
      <c r="J1569" s="502">
        <f>J1568</f>
        <v>0</v>
      </c>
      <c r="K1569" s="503">
        <f>K1568</f>
        <v>48</v>
      </c>
      <c r="L1569" s="132" t="s">
        <v>18</v>
      </c>
      <c r="M1569" s="133">
        <v>13204416</v>
      </c>
      <c r="N1569" s="133">
        <v>0</v>
      </c>
      <c r="O1569" s="133">
        <v>6003417.2600000007</v>
      </c>
      <c r="P1569" s="133">
        <v>0</v>
      </c>
      <c r="Q1569" s="133">
        <v>7200998.7399999993</v>
      </c>
      <c r="R1569" s="133">
        <v>0</v>
      </c>
      <c r="S1569" s="133" t="s">
        <v>18</v>
      </c>
      <c r="T1569" s="133" t="s">
        <v>18</v>
      </c>
      <c r="U1569" s="504" t="s">
        <v>18</v>
      </c>
    </row>
    <row r="1570" spans="1:21" x14ac:dyDescent="0.2">
      <c r="A1570" s="463" t="s">
        <v>768</v>
      </c>
      <c r="B1570" s="485" t="s">
        <v>947</v>
      </c>
      <c r="C1570" s="523" t="s">
        <v>40</v>
      </c>
      <c r="D1570" s="161" t="s">
        <v>696</v>
      </c>
      <c r="E1570" s="160" t="s">
        <v>696</v>
      </c>
      <c r="F1570" s="160" t="s">
        <v>700</v>
      </c>
      <c r="G1570" s="161">
        <v>3</v>
      </c>
      <c r="H1570" s="505">
        <v>1563.2</v>
      </c>
      <c r="I1570" s="161">
        <v>1463.2</v>
      </c>
      <c r="J1570" s="161">
        <v>512.20000000000005</v>
      </c>
      <c r="K1570" s="465">
        <v>24</v>
      </c>
      <c r="L1570" s="486" t="s">
        <v>37</v>
      </c>
      <c r="M1570" s="111">
        <v>88305</v>
      </c>
      <c r="N1570" s="111">
        <v>0</v>
      </c>
      <c r="O1570" s="111">
        <v>40148.07</v>
      </c>
      <c r="P1570" s="111">
        <v>0</v>
      </c>
      <c r="Q1570" s="111">
        <v>48156.93</v>
      </c>
      <c r="R1570" s="111">
        <v>0</v>
      </c>
      <c r="S1570" s="111">
        <v>56.489892528147386</v>
      </c>
      <c r="T1570" s="111">
        <v>56.49</v>
      </c>
      <c r="U1570" s="181">
        <v>44561</v>
      </c>
    </row>
    <row r="1571" spans="1:21" x14ac:dyDescent="0.2">
      <c r="A1571" s="466" t="s">
        <v>768</v>
      </c>
      <c r="B1571" s="487" t="s">
        <v>947</v>
      </c>
      <c r="C1571" s="476" t="s">
        <v>40</v>
      </c>
      <c r="D1571" s="57" t="s">
        <v>696</v>
      </c>
      <c r="E1571" s="56" t="s">
        <v>696</v>
      </c>
      <c r="F1571" s="56" t="s">
        <v>700</v>
      </c>
      <c r="G1571" s="57">
        <v>3</v>
      </c>
      <c r="H1571" s="56">
        <v>1563.2</v>
      </c>
      <c r="I1571" s="57">
        <v>1463.2</v>
      </c>
      <c r="J1571" s="57">
        <v>512.20000000000005</v>
      </c>
      <c r="K1571" s="468">
        <v>24</v>
      </c>
      <c r="L1571" s="488" t="s">
        <v>41</v>
      </c>
      <c r="M1571" s="111">
        <v>758980</v>
      </c>
      <c r="N1571" s="111">
        <v>0</v>
      </c>
      <c r="O1571" s="51">
        <v>345071.95</v>
      </c>
      <c r="P1571" s="51">
        <v>0</v>
      </c>
      <c r="Q1571" s="51">
        <v>413908.05</v>
      </c>
      <c r="R1571" s="51">
        <v>0</v>
      </c>
      <c r="S1571" s="51">
        <v>485.52968270214944</v>
      </c>
      <c r="T1571" s="51">
        <v>485.53</v>
      </c>
      <c r="U1571" s="192">
        <v>44561</v>
      </c>
    </row>
    <row r="1572" spans="1:21" x14ac:dyDescent="0.2">
      <c r="A1572" s="466" t="s">
        <v>768</v>
      </c>
      <c r="B1572" s="487" t="s">
        <v>947</v>
      </c>
      <c r="C1572" s="476" t="s">
        <v>40</v>
      </c>
      <c r="D1572" s="57" t="s">
        <v>696</v>
      </c>
      <c r="E1572" s="56" t="s">
        <v>696</v>
      </c>
      <c r="F1572" s="56" t="s">
        <v>700</v>
      </c>
      <c r="G1572" s="57">
        <v>3</v>
      </c>
      <c r="H1572" s="475">
        <v>1563.2</v>
      </c>
      <c r="I1572" s="57">
        <v>1463.2</v>
      </c>
      <c r="J1572" s="57">
        <v>512.20000000000005</v>
      </c>
      <c r="K1572" s="468">
        <v>24</v>
      </c>
      <c r="L1572" s="488" t="s">
        <v>111</v>
      </c>
      <c r="M1572" s="111">
        <v>176595</v>
      </c>
      <c r="N1572" s="111">
        <v>0</v>
      </c>
      <c r="O1572" s="51">
        <v>80289.31</v>
      </c>
      <c r="P1572" s="51">
        <v>0</v>
      </c>
      <c r="Q1572" s="51">
        <v>96305.69</v>
      </c>
      <c r="R1572" s="51">
        <v>0</v>
      </c>
      <c r="S1572" s="51">
        <v>112.97018935516888</v>
      </c>
      <c r="T1572" s="51">
        <v>112.97</v>
      </c>
      <c r="U1572" s="192">
        <v>44561</v>
      </c>
    </row>
    <row r="1573" spans="1:21" x14ac:dyDescent="0.2">
      <c r="A1573" s="466" t="s">
        <v>768</v>
      </c>
      <c r="B1573" s="487" t="s">
        <v>947</v>
      </c>
      <c r="C1573" s="476" t="s">
        <v>40</v>
      </c>
      <c r="D1573" s="57" t="s">
        <v>696</v>
      </c>
      <c r="E1573" s="56" t="s">
        <v>696</v>
      </c>
      <c r="F1573" s="56" t="s">
        <v>700</v>
      </c>
      <c r="G1573" s="57">
        <v>3</v>
      </c>
      <c r="H1573" s="56">
        <v>1563.2</v>
      </c>
      <c r="I1573" s="57">
        <v>1463.2</v>
      </c>
      <c r="J1573" s="57">
        <v>512.20000000000005</v>
      </c>
      <c r="K1573" s="468">
        <v>24</v>
      </c>
      <c r="L1573" s="488" t="s">
        <v>83</v>
      </c>
      <c r="M1573" s="111">
        <v>6061871</v>
      </c>
      <c r="N1573" s="111">
        <v>0</v>
      </c>
      <c r="O1573" s="51">
        <v>2756043.2</v>
      </c>
      <c r="P1573" s="51">
        <v>0</v>
      </c>
      <c r="Q1573" s="51">
        <v>3305827.8</v>
      </c>
      <c r="R1573" s="51">
        <v>0</v>
      </c>
      <c r="S1573" s="51">
        <v>3877.8601586489253</v>
      </c>
      <c r="T1573" s="51">
        <v>3877.86</v>
      </c>
      <c r="U1573" s="192">
        <v>44561</v>
      </c>
    </row>
    <row r="1574" spans="1:21" x14ac:dyDescent="0.2">
      <c r="A1574" s="478"/>
      <c r="B1574" s="510" t="s">
        <v>31</v>
      </c>
      <c r="C1574" s="480" t="s">
        <v>18</v>
      </c>
      <c r="D1574" s="480" t="s">
        <v>18</v>
      </c>
      <c r="E1574" s="480" t="s">
        <v>18</v>
      </c>
      <c r="F1574" s="480" t="s">
        <v>18</v>
      </c>
      <c r="G1574" s="413" t="s">
        <v>18</v>
      </c>
      <c r="H1574" s="481">
        <f>H1573</f>
        <v>1563.2</v>
      </c>
      <c r="I1574" s="481">
        <f>I1573</f>
        <v>1463.2</v>
      </c>
      <c r="J1574" s="481">
        <f>J1573</f>
        <v>512.20000000000005</v>
      </c>
      <c r="K1574" s="482">
        <f>K1573</f>
        <v>24</v>
      </c>
      <c r="L1574" s="480" t="s">
        <v>18</v>
      </c>
      <c r="M1574" s="474">
        <v>7085751</v>
      </c>
      <c r="N1574" s="474">
        <v>0</v>
      </c>
      <c r="O1574" s="474">
        <v>3221552.5300000003</v>
      </c>
      <c r="P1574" s="474">
        <v>0</v>
      </c>
      <c r="Q1574" s="474">
        <v>3864198.4699999997</v>
      </c>
      <c r="R1574" s="474">
        <v>0</v>
      </c>
      <c r="S1574" s="474" t="s">
        <v>18</v>
      </c>
      <c r="T1574" s="474" t="s">
        <v>18</v>
      </c>
      <c r="U1574" s="543" t="s">
        <v>18</v>
      </c>
    </row>
    <row r="1575" spans="1:21" ht="13.5" thickBot="1" x14ac:dyDescent="0.25">
      <c r="A1575" s="496" t="s">
        <v>769</v>
      </c>
      <c r="B1575" s="497" t="s">
        <v>948</v>
      </c>
      <c r="C1575" s="524" t="s">
        <v>40</v>
      </c>
      <c r="D1575" s="183" t="s">
        <v>711</v>
      </c>
      <c r="E1575" s="182" t="s">
        <v>711</v>
      </c>
      <c r="F1575" s="182" t="s">
        <v>700</v>
      </c>
      <c r="G1575" s="183">
        <v>3</v>
      </c>
      <c r="H1575" s="182">
        <v>828.9</v>
      </c>
      <c r="I1575" s="183">
        <v>710.8</v>
      </c>
      <c r="J1575" s="188" t="s">
        <v>712</v>
      </c>
      <c r="K1575" s="498">
        <v>36</v>
      </c>
      <c r="L1575" s="499" t="s">
        <v>34</v>
      </c>
      <c r="M1575" s="113">
        <v>529087</v>
      </c>
      <c r="N1575" s="113">
        <v>0</v>
      </c>
      <c r="O1575" s="151">
        <v>240550.59000000003</v>
      </c>
      <c r="P1575" s="151">
        <v>0</v>
      </c>
      <c r="Q1575" s="151">
        <v>288536.40999999997</v>
      </c>
      <c r="R1575" s="151">
        <v>0</v>
      </c>
      <c r="S1575" s="151">
        <v>638.30015683435886</v>
      </c>
      <c r="T1575" s="151">
        <v>638.29999999999995</v>
      </c>
      <c r="U1575" s="184">
        <v>44561</v>
      </c>
    </row>
    <row r="1576" spans="1:21" ht="13.5" thickBot="1" x14ac:dyDescent="0.25">
      <c r="A1576" s="520"/>
      <c r="B1576" s="521" t="s">
        <v>31</v>
      </c>
      <c r="C1576" s="132" t="s">
        <v>18</v>
      </c>
      <c r="D1576" s="132" t="s">
        <v>18</v>
      </c>
      <c r="E1576" s="132" t="s">
        <v>18</v>
      </c>
      <c r="F1576" s="132" t="s">
        <v>18</v>
      </c>
      <c r="G1576" s="132" t="s">
        <v>18</v>
      </c>
      <c r="H1576" s="502">
        <f>H1575</f>
        <v>828.9</v>
      </c>
      <c r="I1576" s="502">
        <f>I1575</f>
        <v>710.8</v>
      </c>
      <c r="J1576" s="502" t="str">
        <f>J1575</f>
        <v>453</v>
      </c>
      <c r="K1576" s="503">
        <f>K1575</f>
        <v>36</v>
      </c>
      <c r="L1576" s="132" t="s">
        <v>18</v>
      </c>
      <c r="M1576" s="133">
        <v>529087</v>
      </c>
      <c r="N1576" s="133">
        <v>0</v>
      </c>
      <c r="O1576" s="133">
        <v>240550.59000000003</v>
      </c>
      <c r="P1576" s="133">
        <v>0</v>
      </c>
      <c r="Q1576" s="133">
        <v>288536.40999999997</v>
      </c>
      <c r="R1576" s="133">
        <v>0</v>
      </c>
      <c r="S1576" s="133" t="s">
        <v>18</v>
      </c>
      <c r="T1576" s="133" t="s">
        <v>18</v>
      </c>
      <c r="U1576" s="504" t="s">
        <v>18</v>
      </c>
    </row>
    <row r="1577" spans="1:21" x14ac:dyDescent="0.2">
      <c r="A1577" s="463" t="s">
        <v>770</v>
      </c>
      <c r="B1577" s="485" t="s">
        <v>977</v>
      </c>
      <c r="C1577" s="160" t="s">
        <v>40</v>
      </c>
      <c r="D1577" s="187" t="s">
        <v>685</v>
      </c>
      <c r="E1577" s="160" t="s">
        <v>685</v>
      </c>
      <c r="F1577" s="187" t="s">
        <v>683</v>
      </c>
      <c r="G1577" s="160">
        <v>4</v>
      </c>
      <c r="H1577" s="464">
        <v>2302.9</v>
      </c>
      <c r="I1577" s="187">
        <v>2090.8000000000002</v>
      </c>
      <c r="J1577" s="161">
        <v>711.3</v>
      </c>
      <c r="K1577" s="465">
        <v>144</v>
      </c>
      <c r="L1577" s="486" t="s">
        <v>462</v>
      </c>
      <c r="M1577" s="111">
        <v>75259</v>
      </c>
      <c r="N1577" s="111">
        <v>0</v>
      </c>
      <c r="O1577" s="111">
        <v>34216.67</v>
      </c>
      <c r="P1577" s="111">
        <v>0</v>
      </c>
      <c r="Q1577" s="111">
        <v>41042.33</v>
      </c>
      <c r="R1577" s="111">
        <v>0</v>
      </c>
      <c r="S1577" s="111">
        <v>32.680099005601633</v>
      </c>
      <c r="T1577" s="111">
        <v>32.68</v>
      </c>
      <c r="U1577" s="181">
        <v>44561</v>
      </c>
    </row>
    <row r="1578" spans="1:21" x14ac:dyDescent="0.2">
      <c r="A1578" s="466" t="s">
        <v>770</v>
      </c>
      <c r="B1578" s="487" t="s">
        <v>977</v>
      </c>
      <c r="C1578" s="476" t="s">
        <v>40</v>
      </c>
      <c r="D1578" s="57" t="s">
        <v>685</v>
      </c>
      <c r="E1578" s="56" t="s">
        <v>685</v>
      </c>
      <c r="F1578" s="195" t="s">
        <v>683</v>
      </c>
      <c r="G1578" s="57">
        <v>4</v>
      </c>
      <c r="H1578" s="56">
        <v>2302.9</v>
      </c>
      <c r="I1578" s="57">
        <v>2090.8000000000002</v>
      </c>
      <c r="J1578" s="57">
        <v>711.3</v>
      </c>
      <c r="K1578" s="468">
        <v>144</v>
      </c>
      <c r="L1578" s="488" t="s">
        <v>48</v>
      </c>
      <c r="M1578" s="51">
        <v>1108915</v>
      </c>
      <c r="N1578" s="111">
        <v>0</v>
      </c>
      <c r="O1578" s="51">
        <v>504170.68000000005</v>
      </c>
      <c r="P1578" s="51">
        <v>0</v>
      </c>
      <c r="Q1578" s="51">
        <v>604744.31999999995</v>
      </c>
      <c r="R1578" s="51">
        <v>0</v>
      </c>
      <c r="S1578" s="51">
        <v>481.5298102392635</v>
      </c>
      <c r="T1578" s="51">
        <v>481.53</v>
      </c>
      <c r="U1578" s="192">
        <v>44561</v>
      </c>
    </row>
    <row r="1579" spans="1:21" x14ac:dyDescent="0.2">
      <c r="A1579" s="478"/>
      <c r="B1579" s="510" t="s">
        <v>31</v>
      </c>
      <c r="C1579" s="480" t="s">
        <v>18</v>
      </c>
      <c r="D1579" s="480" t="s">
        <v>18</v>
      </c>
      <c r="E1579" s="480" t="s">
        <v>18</v>
      </c>
      <c r="F1579" s="480" t="s">
        <v>18</v>
      </c>
      <c r="G1579" s="413" t="s">
        <v>18</v>
      </c>
      <c r="H1579" s="481">
        <f>H1578</f>
        <v>2302.9</v>
      </c>
      <c r="I1579" s="481">
        <f>I1578</f>
        <v>2090.8000000000002</v>
      </c>
      <c r="J1579" s="481">
        <f>J1578</f>
        <v>711.3</v>
      </c>
      <c r="K1579" s="482">
        <f>K1578</f>
        <v>144</v>
      </c>
      <c r="L1579" s="480" t="s">
        <v>18</v>
      </c>
      <c r="M1579" s="474">
        <v>1184174</v>
      </c>
      <c r="N1579" s="474">
        <v>0</v>
      </c>
      <c r="O1579" s="474">
        <v>538387.35000000009</v>
      </c>
      <c r="P1579" s="474">
        <v>0</v>
      </c>
      <c r="Q1579" s="474">
        <v>645786.64999999991</v>
      </c>
      <c r="R1579" s="474">
        <v>0</v>
      </c>
      <c r="S1579" s="474" t="s">
        <v>18</v>
      </c>
      <c r="T1579" s="474" t="s">
        <v>18</v>
      </c>
      <c r="U1579" s="543" t="s">
        <v>18</v>
      </c>
    </row>
    <row r="1580" spans="1:21" x14ac:dyDescent="0.2">
      <c r="A1580" s="466" t="s">
        <v>771</v>
      </c>
      <c r="B1580" s="487" t="s">
        <v>978</v>
      </c>
      <c r="C1580" s="476" t="s">
        <v>40</v>
      </c>
      <c r="D1580" s="57" t="s">
        <v>420</v>
      </c>
      <c r="E1580" s="56" t="s">
        <v>420</v>
      </c>
      <c r="F1580" s="56" t="s">
        <v>668</v>
      </c>
      <c r="G1580" s="57">
        <v>5</v>
      </c>
      <c r="H1580" s="475">
        <v>3009.5</v>
      </c>
      <c r="I1580" s="57">
        <v>2697.5</v>
      </c>
      <c r="J1580" s="57">
        <v>685</v>
      </c>
      <c r="K1580" s="468">
        <v>177</v>
      </c>
      <c r="L1580" s="488" t="s">
        <v>87</v>
      </c>
      <c r="M1580" s="51">
        <v>164770</v>
      </c>
      <c r="N1580" s="111">
        <v>0</v>
      </c>
      <c r="O1580" s="51">
        <v>74913.05</v>
      </c>
      <c r="P1580" s="51">
        <v>0</v>
      </c>
      <c r="Q1580" s="51">
        <v>89856.95</v>
      </c>
      <c r="R1580" s="51">
        <v>0</v>
      </c>
      <c r="S1580" s="51">
        <v>54.749958464861272</v>
      </c>
      <c r="T1580" s="51">
        <v>54.75</v>
      </c>
      <c r="U1580" s="192">
        <v>44561</v>
      </c>
    </row>
    <row r="1581" spans="1:21" x14ac:dyDescent="0.2">
      <c r="A1581" s="466" t="s">
        <v>771</v>
      </c>
      <c r="B1581" s="487" t="s">
        <v>978</v>
      </c>
      <c r="C1581" s="476" t="s">
        <v>40</v>
      </c>
      <c r="D1581" s="57" t="s">
        <v>420</v>
      </c>
      <c r="E1581" s="56" t="s">
        <v>420</v>
      </c>
      <c r="F1581" s="56" t="s">
        <v>668</v>
      </c>
      <c r="G1581" s="57">
        <v>5</v>
      </c>
      <c r="H1581" s="475">
        <v>3009.5</v>
      </c>
      <c r="I1581" s="57">
        <v>2697.5</v>
      </c>
      <c r="J1581" s="57">
        <v>685</v>
      </c>
      <c r="K1581" s="468">
        <v>177</v>
      </c>
      <c r="L1581" s="488" t="s">
        <v>462</v>
      </c>
      <c r="M1581" s="51">
        <v>125135</v>
      </c>
      <c r="N1581" s="111">
        <v>0</v>
      </c>
      <c r="O1581" s="51">
        <v>56892.91</v>
      </c>
      <c r="P1581" s="51">
        <v>0</v>
      </c>
      <c r="Q1581" s="51">
        <v>68242.09</v>
      </c>
      <c r="R1581" s="51">
        <v>0</v>
      </c>
      <c r="S1581" s="51">
        <v>41.579996677188902</v>
      </c>
      <c r="T1581" s="51">
        <v>41.58</v>
      </c>
      <c r="U1581" s="192">
        <v>44561</v>
      </c>
    </row>
    <row r="1582" spans="1:21" x14ac:dyDescent="0.2">
      <c r="A1582" s="466" t="s">
        <v>771</v>
      </c>
      <c r="B1582" s="487" t="s">
        <v>978</v>
      </c>
      <c r="C1582" s="476" t="s">
        <v>40</v>
      </c>
      <c r="D1582" s="57" t="s">
        <v>420</v>
      </c>
      <c r="E1582" s="56" t="s">
        <v>420</v>
      </c>
      <c r="F1582" s="56" t="s">
        <v>668</v>
      </c>
      <c r="G1582" s="57">
        <v>5</v>
      </c>
      <c r="H1582" s="56">
        <v>3009.5</v>
      </c>
      <c r="I1582" s="57">
        <v>2697.5</v>
      </c>
      <c r="J1582" s="57">
        <v>685</v>
      </c>
      <c r="K1582" s="468">
        <v>177</v>
      </c>
      <c r="L1582" s="488" t="s">
        <v>36</v>
      </c>
      <c r="M1582" s="51">
        <v>5889561</v>
      </c>
      <c r="N1582" s="111">
        <v>0</v>
      </c>
      <c r="O1582" s="51">
        <v>2677702.0699999998</v>
      </c>
      <c r="P1582" s="51">
        <v>0</v>
      </c>
      <c r="Q1582" s="51">
        <v>3211858.93</v>
      </c>
      <c r="R1582" s="51">
        <v>0</v>
      </c>
      <c r="S1582" s="51">
        <v>1956.9898654261506</v>
      </c>
      <c r="T1582" s="51">
        <v>1956.99</v>
      </c>
      <c r="U1582" s="192">
        <v>44561</v>
      </c>
    </row>
    <row r="1583" spans="1:21" ht="13.5" thickBot="1" x14ac:dyDescent="0.25">
      <c r="A1583" s="496" t="s">
        <v>771</v>
      </c>
      <c r="B1583" s="497" t="s">
        <v>978</v>
      </c>
      <c r="C1583" s="524" t="s">
        <v>40</v>
      </c>
      <c r="D1583" s="183" t="s">
        <v>420</v>
      </c>
      <c r="E1583" s="182" t="s">
        <v>420</v>
      </c>
      <c r="F1583" s="182" t="s">
        <v>668</v>
      </c>
      <c r="G1583" s="183">
        <v>5</v>
      </c>
      <c r="H1583" s="182">
        <v>3009.5</v>
      </c>
      <c r="I1583" s="183">
        <v>2697.5</v>
      </c>
      <c r="J1583" s="183">
        <v>685</v>
      </c>
      <c r="K1583" s="498">
        <v>177</v>
      </c>
      <c r="L1583" s="499" t="s">
        <v>48</v>
      </c>
      <c r="M1583" s="151">
        <v>1801396</v>
      </c>
      <c r="N1583" s="113">
        <v>0</v>
      </c>
      <c r="O1583" s="151">
        <v>819008.72</v>
      </c>
      <c r="P1583" s="151">
        <v>0</v>
      </c>
      <c r="Q1583" s="151">
        <v>982387.28</v>
      </c>
      <c r="R1583" s="151">
        <v>0</v>
      </c>
      <c r="S1583" s="151">
        <v>598.56986210333946</v>
      </c>
      <c r="T1583" s="151">
        <v>598.57000000000005</v>
      </c>
      <c r="U1583" s="184">
        <v>44561</v>
      </c>
    </row>
    <row r="1584" spans="1:21" ht="13.5" thickBot="1" x14ac:dyDescent="0.25">
      <c r="A1584" s="520"/>
      <c r="B1584" s="521" t="s">
        <v>31</v>
      </c>
      <c r="C1584" s="132" t="s">
        <v>18</v>
      </c>
      <c r="D1584" s="132" t="s">
        <v>18</v>
      </c>
      <c r="E1584" s="132" t="s">
        <v>18</v>
      </c>
      <c r="F1584" s="132" t="s">
        <v>18</v>
      </c>
      <c r="G1584" s="132" t="s">
        <v>18</v>
      </c>
      <c r="H1584" s="502">
        <f>H1583</f>
        <v>3009.5</v>
      </c>
      <c r="I1584" s="502">
        <f>I1583</f>
        <v>2697.5</v>
      </c>
      <c r="J1584" s="502">
        <f>J1583</f>
        <v>685</v>
      </c>
      <c r="K1584" s="503">
        <f>K1583</f>
        <v>177</v>
      </c>
      <c r="L1584" s="132" t="s">
        <v>18</v>
      </c>
      <c r="M1584" s="133">
        <v>7980862</v>
      </c>
      <c r="N1584" s="133">
        <v>0</v>
      </c>
      <c r="O1584" s="133">
        <v>3628516.75</v>
      </c>
      <c r="P1584" s="133">
        <v>0</v>
      </c>
      <c r="Q1584" s="133">
        <v>4352345.25</v>
      </c>
      <c r="R1584" s="133">
        <v>0</v>
      </c>
      <c r="S1584" s="133" t="s">
        <v>18</v>
      </c>
      <c r="T1584" s="133" t="s">
        <v>18</v>
      </c>
      <c r="U1584" s="504" t="s">
        <v>18</v>
      </c>
    </row>
    <row r="1585" spans="1:21" x14ac:dyDescent="0.2">
      <c r="A1585" s="463" t="s">
        <v>740</v>
      </c>
      <c r="B1585" s="485" t="s">
        <v>979</v>
      </c>
      <c r="C1585" s="160" t="s">
        <v>40</v>
      </c>
      <c r="D1585" s="187" t="s">
        <v>686</v>
      </c>
      <c r="E1585" s="160" t="s">
        <v>686</v>
      </c>
      <c r="F1585" s="187" t="s">
        <v>668</v>
      </c>
      <c r="G1585" s="160">
        <v>5</v>
      </c>
      <c r="H1585" s="464">
        <v>2975.7</v>
      </c>
      <c r="I1585" s="187">
        <v>2664.7</v>
      </c>
      <c r="J1585" s="160">
        <v>691.7</v>
      </c>
      <c r="K1585" s="465">
        <v>185</v>
      </c>
      <c r="L1585" s="486" t="s">
        <v>462</v>
      </c>
      <c r="M1585" s="111">
        <v>123730</v>
      </c>
      <c r="N1585" s="111">
        <v>0</v>
      </c>
      <c r="O1585" s="111">
        <v>56254.119999999995</v>
      </c>
      <c r="P1585" s="111">
        <v>0</v>
      </c>
      <c r="Q1585" s="111">
        <v>67475.88</v>
      </c>
      <c r="R1585" s="111">
        <v>0</v>
      </c>
      <c r="S1585" s="111">
        <v>41.580132405820478</v>
      </c>
      <c r="T1585" s="111">
        <v>41.58</v>
      </c>
      <c r="U1585" s="181">
        <v>44561</v>
      </c>
    </row>
    <row r="1586" spans="1:21" x14ac:dyDescent="0.2">
      <c r="A1586" s="466" t="s">
        <v>740</v>
      </c>
      <c r="B1586" s="487" t="s">
        <v>979</v>
      </c>
      <c r="C1586" s="476" t="s">
        <v>40</v>
      </c>
      <c r="D1586" s="57" t="s">
        <v>686</v>
      </c>
      <c r="E1586" s="56" t="s">
        <v>686</v>
      </c>
      <c r="F1586" s="56" t="s">
        <v>668</v>
      </c>
      <c r="G1586" s="57">
        <v>5</v>
      </c>
      <c r="H1586" s="475">
        <v>2975.7</v>
      </c>
      <c r="I1586" s="57">
        <v>2664.7</v>
      </c>
      <c r="J1586" s="56">
        <v>691.7</v>
      </c>
      <c r="K1586" s="468">
        <v>185</v>
      </c>
      <c r="L1586" s="488" t="s">
        <v>87</v>
      </c>
      <c r="M1586" s="51">
        <v>162920</v>
      </c>
      <c r="N1586" s="111">
        <v>0</v>
      </c>
      <c r="O1586" s="51">
        <v>74071.94</v>
      </c>
      <c r="P1586" s="51">
        <v>0</v>
      </c>
      <c r="Q1586" s="51">
        <v>88848.06</v>
      </c>
      <c r="R1586" s="51">
        <v>0</v>
      </c>
      <c r="S1586" s="51">
        <v>54.750142823537324</v>
      </c>
      <c r="T1586" s="51">
        <v>54.75</v>
      </c>
      <c r="U1586" s="192">
        <v>44561</v>
      </c>
    </row>
    <row r="1587" spans="1:21" x14ac:dyDescent="0.2">
      <c r="A1587" s="466" t="s">
        <v>740</v>
      </c>
      <c r="B1587" s="487" t="s">
        <v>979</v>
      </c>
      <c r="C1587" s="476" t="s">
        <v>40</v>
      </c>
      <c r="D1587" s="57" t="s">
        <v>686</v>
      </c>
      <c r="E1587" s="56" t="s">
        <v>686</v>
      </c>
      <c r="F1587" s="56" t="s">
        <v>668</v>
      </c>
      <c r="G1587" s="57">
        <v>5</v>
      </c>
      <c r="H1587" s="56">
        <v>2975.7</v>
      </c>
      <c r="I1587" s="57">
        <v>2664.7</v>
      </c>
      <c r="J1587" s="57">
        <v>691.7</v>
      </c>
      <c r="K1587" s="468">
        <v>185</v>
      </c>
      <c r="L1587" s="488" t="s">
        <v>48</v>
      </c>
      <c r="M1587" s="51">
        <v>1781165</v>
      </c>
      <c r="N1587" s="111">
        <v>0</v>
      </c>
      <c r="O1587" s="51">
        <v>809810.65</v>
      </c>
      <c r="P1587" s="51">
        <v>0</v>
      </c>
      <c r="Q1587" s="51">
        <v>971354.35</v>
      </c>
      <c r="R1587" s="51">
        <v>0</v>
      </c>
      <c r="S1587" s="51">
        <v>598.57008434990087</v>
      </c>
      <c r="T1587" s="51">
        <v>598.57000000000005</v>
      </c>
      <c r="U1587" s="192">
        <v>44561</v>
      </c>
    </row>
    <row r="1588" spans="1:21" x14ac:dyDescent="0.2">
      <c r="A1588" s="466" t="s">
        <v>740</v>
      </c>
      <c r="B1588" s="487" t="s">
        <v>979</v>
      </c>
      <c r="C1588" s="476" t="s">
        <v>40</v>
      </c>
      <c r="D1588" s="57" t="s">
        <v>686</v>
      </c>
      <c r="E1588" s="56" t="s">
        <v>686</v>
      </c>
      <c r="F1588" s="56" t="s">
        <v>668</v>
      </c>
      <c r="G1588" s="57">
        <v>5</v>
      </c>
      <c r="H1588" s="56">
        <v>2975.7</v>
      </c>
      <c r="I1588" s="57">
        <v>2664.7</v>
      </c>
      <c r="J1588" s="57">
        <v>691.7</v>
      </c>
      <c r="K1588" s="468">
        <v>185</v>
      </c>
      <c r="L1588" s="488" t="s">
        <v>36</v>
      </c>
      <c r="M1588" s="51">
        <v>5823415</v>
      </c>
      <c r="N1588" s="111">
        <v>0</v>
      </c>
      <c r="O1588" s="51">
        <v>2647628.65</v>
      </c>
      <c r="P1588" s="51">
        <v>0</v>
      </c>
      <c r="Q1588" s="51">
        <v>3175786.35</v>
      </c>
      <c r="R1588" s="51">
        <v>0</v>
      </c>
      <c r="S1588" s="51">
        <v>1956.9899519440805</v>
      </c>
      <c r="T1588" s="51">
        <v>1956.99</v>
      </c>
      <c r="U1588" s="192">
        <v>44561</v>
      </c>
    </row>
    <row r="1589" spans="1:21" x14ac:dyDescent="0.2">
      <c r="A1589" s="478"/>
      <c r="B1589" s="510" t="s">
        <v>31</v>
      </c>
      <c r="C1589" s="480" t="s">
        <v>18</v>
      </c>
      <c r="D1589" s="480" t="s">
        <v>18</v>
      </c>
      <c r="E1589" s="480" t="s">
        <v>18</v>
      </c>
      <c r="F1589" s="480" t="s">
        <v>18</v>
      </c>
      <c r="G1589" s="413" t="s">
        <v>18</v>
      </c>
      <c r="H1589" s="481">
        <f>H1588</f>
        <v>2975.7</v>
      </c>
      <c r="I1589" s="481">
        <f>I1588</f>
        <v>2664.7</v>
      </c>
      <c r="J1589" s="481">
        <f>J1588</f>
        <v>691.7</v>
      </c>
      <c r="K1589" s="482">
        <f>K1588</f>
        <v>185</v>
      </c>
      <c r="L1589" s="480" t="s">
        <v>18</v>
      </c>
      <c r="M1589" s="474">
        <v>7891230</v>
      </c>
      <c r="N1589" s="474">
        <v>0</v>
      </c>
      <c r="O1589" s="474">
        <v>3587765.36</v>
      </c>
      <c r="P1589" s="474">
        <v>0</v>
      </c>
      <c r="Q1589" s="474">
        <v>4303464.6400000006</v>
      </c>
      <c r="R1589" s="474">
        <v>0</v>
      </c>
      <c r="S1589" s="474" t="s">
        <v>18</v>
      </c>
      <c r="T1589" s="474" t="s">
        <v>18</v>
      </c>
      <c r="U1589" s="543" t="s">
        <v>18</v>
      </c>
    </row>
    <row r="1590" spans="1:21" x14ac:dyDescent="0.2">
      <c r="A1590" s="466" t="s">
        <v>772</v>
      </c>
      <c r="B1590" s="487" t="s">
        <v>980</v>
      </c>
      <c r="C1590" s="56" t="s">
        <v>40</v>
      </c>
      <c r="D1590" s="195" t="s">
        <v>686</v>
      </c>
      <c r="E1590" s="56" t="s">
        <v>686</v>
      </c>
      <c r="F1590" s="195" t="s">
        <v>668</v>
      </c>
      <c r="G1590" s="56">
        <v>5</v>
      </c>
      <c r="H1590" s="467">
        <v>2998.4</v>
      </c>
      <c r="I1590" s="195">
        <v>2692.4</v>
      </c>
      <c r="J1590" s="195">
        <v>689.4</v>
      </c>
      <c r="K1590" s="468">
        <v>180</v>
      </c>
      <c r="L1590" s="488" t="s">
        <v>462</v>
      </c>
      <c r="M1590" s="51">
        <v>124673</v>
      </c>
      <c r="N1590" s="111">
        <v>0</v>
      </c>
      <c r="O1590" s="51">
        <v>56682.86</v>
      </c>
      <c r="P1590" s="51">
        <v>0</v>
      </c>
      <c r="Q1590" s="51">
        <v>67990.14</v>
      </c>
      <c r="R1590" s="51">
        <v>0</v>
      </c>
      <c r="S1590" s="51">
        <v>41.579842582710775</v>
      </c>
      <c r="T1590" s="51">
        <v>41.58</v>
      </c>
      <c r="U1590" s="192">
        <v>44561</v>
      </c>
    </row>
    <row r="1591" spans="1:21" x14ac:dyDescent="0.2">
      <c r="A1591" s="466" t="s">
        <v>772</v>
      </c>
      <c r="B1591" s="487" t="s">
        <v>980</v>
      </c>
      <c r="C1591" s="476" t="s">
        <v>40</v>
      </c>
      <c r="D1591" s="57" t="s">
        <v>686</v>
      </c>
      <c r="E1591" s="56" t="s">
        <v>686</v>
      </c>
      <c r="F1591" s="56" t="s">
        <v>668</v>
      </c>
      <c r="G1591" s="57">
        <v>5</v>
      </c>
      <c r="H1591" s="475">
        <v>2998.4</v>
      </c>
      <c r="I1591" s="57">
        <v>2692.4</v>
      </c>
      <c r="J1591" s="57">
        <v>689.4</v>
      </c>
      <c r="K1591" s="468">
        <v>180</v>
      </c>
      <c r="L1591" s="488" t="s">
        <v>87</v>
      </c>
      <c r="M1591" s="51">
        <v>164162</v>
      </c>
      <c r="N1591" s="111">
        <v>0</v>
      </c>
      <c r="O1591" s="51">
        <v>74636.62</v>
      </c>
      <c r="P1591" s="51">
        <v>0</v>
      </c>
      <c r="Q1591" s="51">
        <v>89525.38</v>
      </c>
      <c r="R1591" s="51">
        <v>0</v>
      </c>
      <c r="S1591" s="51">
        <v>54.749866595517609</v>
      </c>
      <c r="T1591" s="51">
        <v>54.75</v>
      </c>
      <c r="U1591" s="192">
        <v>44561</v>
      </c>
    </row>
    <row r="1592" spans="1:21" x14ac:dyDescent="0.2">
      <c r="A1592" s="466" t="s">
        <v>772</v>
      </c>
      <c r="B1592" s="487" t="s">
        <v>980</v>
      </c>
      <c r="C1592" s="476" t="s">
        <v>40</v>
      </c>
      <c r="D1592" s="57" t="s">
        <v>686</v>
      </c>
      <c r="E1592" s="56" t="s">
        <v>686</v>
      </c>
      <c r="F1592" s="56" t="s">
        <v>668</v>
      </c>
      <c r="G1592" s="57">
        <v>5</v>
      </c>
      <c r="H1592" s="56">
        <v>2998.4</v>
      </c>
      <c r="I1592" s="57">
        <v>2692.4</v>
      </c>
      <c r="J1592" s="57">
        <v>689.4</v>
      </c>
      <c r="K1592" s="468">
        <v>180</v>
      </c>
      <c r="L1592" s="488" t="s">
        <v>48</v>
      </c>
      <c r="M1592" s="51">
        <v>1794752</v>
      </c>
      <c r="N1592" s="111">
        <v>0</v>
      </c>
      <c r="O1592" s="51">
        <v>815988.01</v>
      </c>
      <c r="P1592" s="51">
        <v>0</v>
      </c>
      <c r="Q1592" s="51">
        <v>978763.99</v>
      </c>
      <c r="R1592" s="51">
        <v>0</v>
      </c>
      <c r="S1592" s="51">
        <v>598.56990394877266</v>
      </c>
      <c r="T1592" s="51">
        <v>598.57000000000005</v>
      </c>
      <c r="U1592" s="192">
        <v>44561</v>
      </c>
    </row>
    <row r="1593" spans="1:21" ht="13.5" thickBot="1" x14ac:dyDescent="0.25">
      <c r="A1593" s="496" t="s">
        <v>772</v>
      </c>
      <c r="B1593" s="497" t="s">
        <v>980</v>
      </c>
      <c r="C1593" s="524" t="s">
        <v>40</v>
      </c>
      <c r="D1593" s="183" t="s">
        <v>686</v>
      </c>
      <c r="E1593" s="182" t="s">
        <v>686</v>
      </c>
      <c r="F1593" s="182" t="s">
        <v>668</v>
      </c>
      <c r="G1593" s="183">
        <v>5</v>
      </c>
      <c r="H1593" s="182">
        <v>2998.4</v>
      </c>
      <c r="I1593" s="183">
        <v>2692.4</v>
      </c>
      <c r="J1593" s="183">
        <v>689.4</v>
      </c>
      <c r="K1593" s="498">
        <v>180</v>
      </c>
      <c r="L1593" s="499" t="s">
        <v>36</v>
      </c>
      <c r="M1593" s="151">
        <v>5867839</v>
      </c>
      <c r="N1593" s="113">
        <v>0</v>
      </c>
      <c r="O1593" s="151">
        <v>2667826.12</v>
      </c>
      <c r="P1593" s="151">
        <v>0</v>
      </c>
      <c r="Q1593" s="151">
        <v>3200012.88</v>
      </c>
      <c r="R1593" s="151">
        <v>0</v>
      </c>
      <c r="S1593" s="151">
        <v>1956.9900613660618</v>
      </c>
      <c r="T1593" s="151">
        <v>1956.99</v>
      </c>
      <c r="U1593" s="184">
        <v>44561</v>
      </c>
    </row>
    <row r="1594" spans="1:21" ht="13.5" thickBot="1" x14ac:dyDescent="0.25">
      <c r="A1594" s="520"/>
      <c r="B1594" s="521" t="s">
        <v>31</v>
      </c>
      <c r="C1594" s="132" t="s">
        <v>18</v>
      </c>
      <c r="D1594" s="132" t="s">
        <v>18</v>
      </c>
      <c r="E1594" s="132" t="s">
        <v>18</v>
      </c>
      <c r="F1594" s="132" t="s">
        <v>18</v>
      </c>
      <c r="G1594" s="132" t="s">
        <v>18</v>
      </c>
      <c r="H1594" s="502">
        <f>H1593</f>
        <v>2998.4</v>
      </c>
      <c r="I1594" s="502">
        <f>I1593</f>
        <v>2692.4</v>
      </c>
      <c r="J1594" s="502">
        <f>J1593</f>
        <v>689.4</v>
      </c>
      <c r="K1594" s="503">
        <f>K1593</f>
        <v>180</v>
      </c>
      <c r="L1594" s="132" t="s">
        <v>18</v>
      </c>
      <c r="M1594" s="133">
        <v>7951426</v>
      </c>
      <c r="N1594" s="133">
        <v>0</v>
      </c>
      <c r="O1594" s="133">
        <v>3615133.6100000003</v>
      </c>
      <c r="P1594" s="133">
        <v>0</v>
      </c>
      <c r="Q1594" s="133">
        <v>4336292.3899999997</v>
      </c>
      <c r="R1594" s="133">
        <v>0</v>
      </c>
      <c r="S1594" s="133" t="s">
        <v>18</v>
      </c>
      <c r="T1594" s="133" t="s">
        <v>18</v>
      </c>
      <c r="U1594" s="504" t="s">
        <v>18</v>
      </c>
    </row>
    <row r="1595" spans="1:21" x14ac:dyDescent="0.2">
      <c r="A1595" s="463" t="s">
        <v>773</v>
      </c>
      <c r="B1595" s="485" t="s">
        <v>981</v>
      </c>
      <c r="C1595" s="160" t="s">
        <v>40</v>
      </c>
      <c r="D1595" s="187" t="s">
        <v>686</v>
      </c>
      <c r="E1595" s="160" t="s">
        <v>686</v>
      </c>
      <c r="F1595" s="187" t="s">
        <v>668</v>
      </c>
      <c r="G1595" s="160">
        <v>5</v>
      </c>
      <c r="H1595" s="464">
        <v>3011.9</v>
      </c>
      <c r="I1595" s="187">
        <v>2687.9</v>
      </c>
      <c r="J1595" s="160">
        <v>689.4</v>
      </c>
      <c r="K1595" s="465">
        <v>180</v>
      </c>
      <c r="L1595" s="486" t="s">
        <v>462</v>
      </c>
      <c r="M1595" s="111">
        <v>125235</v>
      </c>
      <c r="N1595" s="111">
        <v>0</v>
      </c>
      <c r="O1595" s="111">
        <v>56938.369999999995</v>
      </c>
      <c r="P1595" s="111">
        <v>0</v>
      </c>
      <c r="Q1595" s="111">
        <v>68296.63</v>
      </c>
      <c r="R1595" s="111">
        <v>0</v>
      </c>
      <c r="S1595" s="111">
        <v>41.580065739234371</v>
      </c>
      <c r="T1595" s="111">
        <v>41.58</v>
      </c>
      <c r="U1595" s="181">
        <v>44561</v>
      </c>
    </row>
    <row r="1596" spans="1:21" x14ac:dyDescent="0.2">
      <c r="A1596" s="466" t="s">
        <v>773</v>
      </c>
      <c r="B1596" s="487" t="s">
        <v>981</v>
      </c>
      <c r="C1596" s="476" t="s">
        <v>40</v>
      </c>
      <c r="D1596" s="57" t="s">
        <v>686</v>
      </c>
      <c r="E1596" s="56" t="s">
        <v>686</v>
      </c>
      <c r="F1596" s="56" t="s">
        <v>668</v>
      </c>
      <c r="G1596" s="57">
        <v>5</v>
      </c>
      <c r="H1596" s="475">
        <v>3011.9</v>
      </c>
      <c r="I1596" s="57">
        <v>2687.9</v>
      </c>
      <c r="J1596" s="56">
        <v>689.4</v>
      </c>
      <c r="K1596" s="468">
        <v>180</v>
      </c>
      <c r="L1596" s="488" t="s">
        <v>87</v>
      </c>
      <c r="M1596" s="51">
        <v>164902</v>
      </c>
      <c r="N1596" s="111">
        <v>0</v>
      </c>
      <c r="O1596" s="51">
        <v>74973.06</v>
      </c>
      <c r="P1596" s="51">
        <v>0</v>
      </c>
      <c r="Q1596" s="51">
        <v>89928.94</v>
      </c>
      <c r="R1596" s="51">
        <v>0</v>
      </c>
      <c r="S1596" s="51">
        <v>54.750157707759222</v>
      </c>
      <c r="T1596" s="51">
        <v>54.75</v>
      </c>
      <c r="U1596" s="192">
        <v>44561</v>
      </c>
    </row>
    <row r="1597" spans="1:21" x14ac:dyDescent="0.2">
      <c r="A1597" s="466" t="s">
        <v>773</v>
      </c>
      <c r="B1597" s="487" t="s">
        <v>981</v>
      </c>
      <c r="C1597" s="476" t="s">
        <v>40</v>
      </c>
      <c r="D1597" s="57" t="s">
        <v>686</v>
      </c>
      <c r="E1597" s="56" t="s">
        <v>686</v>
      </c>
      <c r="F1597" s="56" t="s">
        <v>668</v>
      </c>
      <c r="G1597" s="57">
        <v>5</v>
      </c>
      <c r="H1597" s="56">
        <v>3011.9</v>
      </c>
      <c r="I1597" s="57">
        <v>2687.9</v>
      </c>
      <c r="J1597" s="56">
        <v>689.4</v>
      </c>
      <c r="K1597" s="468">
        <v>180</v>
      </c>
      <c r="L1597" s="488" t="s">
        <v>48</v>
      </c>
      <c r="M1597" s="51">
        <v>1802833</v>
      </c>
      <c r="N1597" s="111">
        <v>0</v>
      </c>
      <c r="O1597" s="51">
        <v>819662.05</v>
      </c>
      <c r="P1597" s="51">
        <v>0</v>
      </c>
      <c r="Q1597" s="51">
        <v>983170.95</v>
      </c>
      <c r="R1597" s="51">
        <v>0</v>
      </c>
      <c r="S1597" s="51">
        <v>598.57000564427767</v>
      </c>
      <c r="T1597" s="51">
        <v>598.57000000000005</v>
      </c>
      <c r="U1597" s="192">
        <v>44561</v>
      </c>
    </row>
    <row r="1598" spans="1:21" x14ac:dyDescent="0.2">
      <c r="A1598" s="466" t="s">
        <v>773</v>
      </c>
      <c r="B1598" s="487" t="s">
        <v>981</v>
      </c>
      <c r="C1598" s="476" t="s">
        <v>40</v>
      </c>
      <c r="D1598" s="57" t="s">
        <v>686</v>
      </c>
      <c r="E1598" s="56" t="s">
        <v>686</v>
      </c>
      <c r="F1598" s="56" t="s">
        <v>668</v>
      </c>
      <c r="G1598" s="57">
        <v>5</v>
      </c>
      <c r="H1598" s="56">
        <v>3011.9</v>
      </c>
      <c r="I1598" s="57">
        <v>2687.9</v>
      </c>
      <c r="J1598" s="56">
        <v>689.4</v>
      </c>
      <c r="K1598" s="468">
        <v>180</v>
      </c>
      <c r="L1598" s="488" t="s">
        <v>36</v>
      </c>
      <c r="M1598" s="51">
        <v>5894258</v>
      </c>
      <c r="N1598" s="111">
        <v>0</v>
      </c>
      <c r="O1598" s="51">
        <v>2679837.58</v>
      </c>
      <c r="P1598" s="51">
        <v>0</v>
      </c>
      <c r="Q1598" s="51">
        <v>3214420.42</v>
      </c>
      <c r="R1598" s="51">
        <v>0</v>
      </c>
      <c r="S1598" s="51">
        <v>1956.9899399050432</v>
      </c>
      <c r="T1598" s="51">
        <v>1956.99</v>
      </c>
      <c r="U1598" s="192">
        <v>44561</v>
      </c>
    </row>
    <row r="1599" spans="1:21" x14ac:dyDescent="0.2">
      <c r="A1599" s="478"/>
      <c r="B1599" s="510" t="s">
        <v>31</v>
      </c>
      <c r="C1599" s="480" t="s">
        <v>18</v>
      </c>
      <c r="D1599" s="480" t="s">
        <v>18</v>
      </c>
      <c r="E1599" s="480" t="s">
        <v>18</v>
      </c>
      <c r="F1599" s="480" t="s">
        <v>18</v>
      </c>
      <c r="G1599" s="413" t="s">
        <v>18</v>
      </c>
      <c r="H1599" s="481">
        <f>H1598</f>
        <v>3011.9</v>
      </c>
      <c r="I1599" s="481">
        <f>I1598</f>
        <v>2687.9</v>
      </c>
      <c r="J1599" s="481">
        <f>J1598</f>
        <v>689.4</v>
      </c>
      <c r="K1599" s="482">
        <f>K1598</f>
        <v>180</v>
      </c>
      <c r="L1599" s="480" t="s">
        <v>18</v>
      </c>
      <c r="M1599" s="474">
        <v>7987228</v>
      </c>
      <c r="N1599" s="474">
        <v>0</v>
      </c>
      <c r="O1599" s="474">
        <v>3631411.06</v>
      </c>
      <c r="P1599" s="474">
        <v>0</v>
      </c>
      <c r="Q1599" s="474">
        <v>4355816.9399999995</v>
      </c>
      <c r="R1599" s="474">
        <v>0</v>
      </c>
      <c r="S1599" s="474" t="s">
        <v>18</v>
      </c>
      <c r="T1599" s="474" t="s">
        <v>18</v>
      </c>
      <c r="U1599" s="543" t="s">
        <v>18</v>
      </c>
    </row>
    <row r="1600" spans="1:21" x14ac:dyDescent="0.2">
      <c r="A1600" s="466" t="s">
        <v>785</v>
      </c>
      <c r="B1600" s="487" t="s">
        <v>949</v>
      </c>
      <c r="C1600" s="476" t="s">
        <v>40</v>
      </c>
      <c r="D1600" s="57" t="s">
        <v>702</v>
      </c>
      <c r="E1600" s="56" t="s">
        <v>702</v>
      </c>
      <c r="F1600" s="56" t="s">
        <v>700</v>
      </c>
      <c r="G1600" s="57">
        <v>3</v>
      </c>
      <c r="H1600" s="475">
        <v>576.79999999999995</v>
      </c>
      <c r="I1600" s="57" t="s">
        <v>713</v>
      </c>
      <c r="J1600" s="57">
        <v>317.8</v>
      </c>
      <c r="K1600" s="468">
        <v>54</v>
      </c>
      <c r="L1600" s="488" t="s">
        <v>37</v>
      </c>
      <c r="M1600" s="51">
        <v>32583</v>
      </c>
      <c r="N1600" s="111">
        <v>0</v>
      </c>
      <c r="O1600" s="51">
        <v>14813.93</v>
      </c>
      <c r="P1600" s="51">
        <v>0</v>
      </c>
      <c r="Q1600" s="51">
        <v>17769.07</v>
      </c>
      <c r="R1600" s="51">
        <v>0</v>
      </c>
      <c r="S1600" s="51">
        <v>56.489251040221916</v>
      </c>
      <c r="T1600" s="51">
        <v>56.49</v>
      </c>
      <c r="U1600" s="192">
        <v>44561</v>
      </c>
    </row>
    <row r="1601" spans="1:21" x14ac:dyDescent="0.2">
      <c r="A1601" s="466" t="s">
        <v>785</v>
      </c>
      <c r="B1601" s="487" t="s">
        <v>949</v>
      </c>
      <c r="C1601" s="476" t="s">
        <v>40</v>
      </c>
      <c r="D1601" s="57" t="s">
        <v>702</v>
      </c>
      <c r="E1601" s="56" t="s">
        <v>702</v>
      </c>
      <c r="F1601" s="56" t="s">
        <v>700</v>
      </c>
      <c r="G1601" s="57">
        <v>3</v>
      </c>
      <c r="H1601" s="56">
        <v>576.79999999999995</v>
      </c>
      <c r="I1601" s="57" t="s">
        <v>713</v>
      </c>
      <c r="J1601" s="57">
        <v>317.8</v>
      </c>
      <c r="K1601" s="468">
        <v>54</v>
      </c>
      <c r="L1601" s="488" t="s">
        <v>41</v>
      </c>
      <c r="M1601" s="51">
        <v>280054</v>
      </c>
      <c r="N1601" s="111">
        <v>0</v>
      </c>
      <c r="O1601" s="51">
        <v>127327.18</v>
      </c>
      <c r="P1601" s="51">
        <v>0</v>
      </c>
      <c r="Q1601" s="51">
        <v>152726.82</v>
      </c>
      <c r="R1601" s="51">
        <v>0</v>
      </c>
      <c r="S1601" s="51">
        <v>485.53051317614427</v>
      </c>
      <c r="T1601" s="51">
        <v>485.53</v>
      </c>
      <c r="U1601" s="192">
        <v>44561</v>
      </c>
    </row>
    <row r="1602" spans="1:21" ht="13.5" thickBot="1" x14ac:dyDescent="0.25">
      <c r="A1602" s="496" t="s">
        <v>785</v>
      </c>
      <c r="B1602" s="497" t="s">
        <v>949</v>
      </c>
      <c r="C1602" s="524" t="s">
        <v>40</v>
      </c>
      <c r="D1602" s="183" t="s">
        <v>702</v>
      </c>
      <c r="E1602" s="182" t="s">
        <v>702</v>
      </c>
      <c r="F1602" s="182" t="s">
        <v>700</v>
      </c>
      <c r="G1602" s="183">
        <v>3</v>
      </c>
      <c r="H1602" s="182">
        <v>576.79999999999995</v>
      </c>
      <c r="I1602" s="183" t="s">
        <v>713</v>
      </c>
      <c r="J1602" s="183">
        <v>317.8</v>
      </c>
      <c r="K1602" s="498">
        <v>54</v>
      </c>
      <c r="L1602" s="499" t="s">
        <v>83</v>
      </c>
      <c r="M1602" s="151">
        <v>3207509</v>
      </c>
      <c r="N1602" s="113">
        <v>0</v>
      </c>
      <c r="O1602" s="151">
        <v>1458301.14</v>
      </c>
      <c r="P1602" s="151">
        <v>0</v>
      </c>
      <c r="Q1602" s="151">
        <v>1749207.86</v>
      </c>
      <c r="R1602" s="151">
        <v>0</v>
      </c>
      <c r="S1602" s="151">
        <v>5560.8685852981971</v>
      </c>
      <c r="T1602" s="151">
        <v>3877.86</v>
      </c>
      <c r="U1602" s="184">
        <v>44561</v>
      </c>
    </row>
    <row r="1603" spans="1:21" ht="13.5" thickBot="1" x14ac:dyDescent="0.25">
      <c r="A1603" s="520"/>
      <c r="B1603" s="521" t="s">
        <v>31</v>
      </c>
      <c r="C1603" s="132" t="s">
        <v>18</v>
      </c>
      <c r="D1603" s="132" t="s">
        <v>18</v>
      </c>
      <c r="E1603" s="132" t="s">
        <v>18</v>
      </c>
      <c r="F1603" s="132" t="s">
        <v>18</v>
      </c>
      <c r="G1603" s="132" t="s">
        <v>18</v>
      </c>
      <c r="H1603" s="502">
        <f>H1602</f>
        <v>576.79999999999995</v>
      </c>
      <c r="I1603" s="502" t="str">
        <f>I1602</f>
        <v>521</v>
      </c>
      <c r="J1603" s="502">
        <f>J1602</f>
        <v>317.8</v>
      </c>
      <c r="K1603" s="503">
        <f>K1602</f>
        <v>54</v>
      </c>
      <c r="L1603" s="132" t="s">
        <v>18</v>
      </c>
      <c r="M1603" s="133">
        <v>3520146</v>
      </c>
      <c r="N1603" s="133">
        <v>0</v>
      </c>
      <c r="O1603" s="133">
        <v>1600442.25</v>
      </c>
      <c r="P1603" s="133">
        <v>0</v>
      </c>
      <c r="Q1603" s="133">
        <v>1919703.75</v>
      </c>
      <c r="R1603" s="133">
        <v>0</v>
      </c>
      <c r="S1603" s="133" t="s">
        <v>18</v>
      </c>
      <c r="T1603" s="133" t="s">
        <v>18</v>
      </c>
      <c r="U1603" s="504" t="s">
        <v>18</v>
      </c>
    </row>
    <row r="1604" spans="1:21" x14ac:dyDescent="0.2">
      <c r="A1604" s="463" t="s">
        <v>784</v>
      </c>
      <c r="B1604" s="485" t="s">
        <v>950</v>
      </c>
      <c r="C1604" s="160" t="s">
        <v>40</v>
      </c>
      <c r="D1604" s="187" t="s">
        <v>420</v>
      </c>
      <c r="E1604" s="160" t="s">
        <v>420</v>
      </c>
      <c r="F1604" s="187" t="s">
        <v>683</v>
      </c>
      <c r="G1604" s="160">
        <v>4</v>
      </c>
      <c r="H1604" s="464">
        <v>4994.3999999999996</v>
      </c>
      <c r="I1604" s="187">
        <v>4654.8</v>
      </c>
      <c r="J1604" s="160">
        <v>1597.9</v>
      </c>
      <c r="K1604" s="465">
        <v>276</v>
      </c>
      <c r="L1604" s="486" t="s">
        <v>462</v>
      </c>
      <c r="M1604" s="111">
        <v>163217</v>
      </c>
      <c r="N1604" s="111">
        <v>0</v>
      </c>
      <c r="O1604" s="111">
        <v>74206.97</v>
      </c>
      <c r="P1604" s="111">
        <v>0</v>
      </c>
      <c r="Q1604" s="111">
        <v>89010.03</v>
      </c>
      <c r="R1604" s="111">
        <v>0</v>
      </c>
      <c r="S1604" s="111">
        <v>32.680001601794011</v>
      </c>
      <c r="T1604" s="111">
        <v>32.68</v>
      </c>
      <c r="U1604" s="181">
        <v>44561</v>
      </c>
    </row>
    <row r="1605" spans="1:21" x14ac:dyDescent="0.2">
      <c r="A1605" s="466" t="s">
        <v>784</v>
      </c>
      <c r="B1605" s="487" t="s">
        <v>950</v>
      </c>
      <c r="C1605" s="476" t="s">
        <v>40</v>
      </c>
      <c r="D1605" s="57" t="s">
        <v>420</v>
      </c>
      <c r="E1605" s="56" t="s">
        <v>420</v>
      </c>
      <c r="F1605" s="195" t="s">
        <v>683</v>
      </c>
      <c r="G1605" s="57">
        <v>4</v>
      </c>
      <c r="H1605" s="475">
        <v>4994.3999999999996</v>
      </c>
      <c r="I1605" s="57">
        <v>4654.8</v>
      </c>
      <c r="J1605" s="56">
        <v>1597.9</v>
      </c>
      <c r="K1605" s="468">
        <v>276</v>
      </c>
      <c r="L1605" s="488" t="s">
        <v>37</v>
      </c>
      <c r="M1605" s="51">
        <v>163217</v>
      </c>
      <c r="N1605" s="111">
        <v>0</v>
      </c>
      <c r="O1605" s="51">
        <v>74206.97</v>
      </c>
      <c r="P1605" s="51">
        <v>0</v>
      </c>
      <c r="Q1605" s="51">
        <v>89010.03</v>
      </c>
      <c r="R1605" s="51">
        <v>0</v>
      </c>
      <c r="S1605" s="51">
        <v>32.680001601794011</v>
      </c>
      <c r="T1605" s="51">
        <v>32.68</v>
      </c>
      <c r="U1605" s="192">
        <v>44561</v>
      </c>
    </row>
    <row r="1606" spans="1:21" x14ac:dyDescent="0.2">
      <c r="A1606" s="466" t="s">
        <v>784</v>
      </c>
      <c r="B1606" s="487" t="s">
        <v>950</v>
      </c>
      <c r="C1606" s="476" t="s">
        <v>40</v>
      </c>
      <c r="D1606" s="57" t="s">
        <v>420</v>
      </c>
      <c r="E1606" s="56" t="s">
        <v>420</v>
      </c>
      <c r="F1606" s="195" t="s">
        <v>683</v>
      </c>
      <c r="G1606" s="57">
        <v>4</v>
      </c>
      <c r="H1606" s="475">
        <v>4994.3999999999996</v>
      </c>
      <c r="I1606" s="57">
        <v>4654.8</v>
      </c>
      <c r="J1606" s="56">
        <v>1597.9</v>
      </c>
      <c r="K1606" s="468">
        <v>276</v>
      </c>
      <c r="L1606" s="488" t="s">
        <v>87</v>
      </c>
      <c r="M1606" s="51">
        <v>214909</v>
      </c>
      <c r="N1606" s="111">
        <v>0</v>
      </c>
      <c r="O1606" s="51">
        <v>97708.86</v>
      </c>
      <c r="P1606" s="51">
        <v>0</v>
      </c>
      <c r="Q1606" s="51">
        <v>117200.14</v>
      </c>
      <c r="R1606" s="51">
        <v>0</v>
      </c>
      <c r="S1606" s="51">
        <v>43.029993592823963</v>
      </c>
      <c r="T1606" s="51">
        <v>43.03</v>
      </c>
      <c r="U1606" s="192">
        <v>44561</v>
      </c>
    </row>
    <row r="1607" spans="1:21" x14ac:dyDescent="0.2">
      <c r="A1607" s="466" t="s">
        <v>784</v>
      </c>
      <c r="B1607" s="487" t="s">
        <v>950</v>
      </c>
      <c r="C1607" s="476" t="s">
        <v>40</v>
      </c>
      <c r="D1607" s="57" t="s">
        <v>420</v>
      </c>
      <c r="E1607" s="56" t="s">
        <v>420</v>
      </c>
      <c r="F1607" s="195" t="s">
        <v>683</v>
      </c>
      <c r="G1607" s="57">
        <v>4</v>
      </c>
      <c r="H1607" s="56">
        <v>4994.3999999999996</v>
      </c>
      <c r="I1607" s="57">
        <v>4654.8</v>
      </c>
      <c r="J1607" s="57">
        <v>1597.9</v>
      </c>
      <c r="K1607" s="468">
        <v>276</v>
      </c>
      <c r="L1607" s="488" t="s">
        <v>48</v>
      </c>
      <c r="M1607" s="51">
        <v>2404953</v>
      </c>
      <c r="N1607" s="111">
        <v>0</v>
      </c>
      <c r="O1607" s="51">
        <v>1093417.26</v>
      </c>
      <c r="P1607" s="51">
        <v>0</v>
      </c>
      <c r="Q1607" s="51">
        <v>1311535.74</v>
      </c>
      <c r="R1607" s="51">
        <v>0</v>
      </c>
      <c r="S1607" s="51">
        <v>481.52991350312351</v>
      </c>
      <c r="T1607" s="51">
        <v>481.53</v>
      </c>
      <c r="U1607" s="192">
        <v>44561</v>
      </c>
    </row>
    <row r="1608" spans="1:21" x14ac:dyDescent="0.2">
      <c r="A1608" s="466" t="s">
        <v>784</v>
      </c>
      <c r="B1608" s="487" t="s">
        <v>950</v>
      </c>
      <c r="C1608" s="476" t="s">
        <v>40</v>
      </c>
      <c r="D1608" s="57" t="s">
        <v>420</v>
      </c>
      <c r="E1608" s="56" t="s">
        <v>420</v>
      </c>
      <c r="F1608" s="195" t="s">
        <v>683</v>
      </c>
      <c r="G1608" s="57">
        <v>4</v>
      </c>
      <c r="H1608" s="56">
        <v>4994.3999999999996</v>
      </c>
      <c r="I1608" s="57">
        <v>4654.8</v>
      </c>
      <c r="J1608" s="57">
        <v>1597.9</v>
      </c>
      <c r="K1608" s="468">
        <v>276</v>
      </c>
      <c r="L1608" s="488" t="s">
        <v>41</v>
      </c>
      <c r="M1608" s="51">
        <v>1614739</v>
      </c>
      <c r="N1608" s="111">
        <v>0</v>
      </c>
      <c r="O1608" s="51">
        <v>734144.7</v>
      </c>
      <c r="P1608" s="51">
        <v>0</v>
      </c>
      <c r="Q1608" s="51">
        <v>880594.3</v>
      </c>
      <c r="R1608" s="51">
        <v>0</v>
      </c>
      <c r="S1608" s="51">
        <v>323.30990709594749</v>
      </c>
      <c r="T1608" s="51">
        <v>323.31</v>
      </c>
      <c r="U1608" s="192">
        <v>44561</v>
      </c>
    </row>
    <row r="1609" spans="1:21" x14ac:dyDescent="0.2">
      <c r="A1609" s="478"/>
      <c r="B1609" s="510" t="s">
        <v>31</v>
      </c>
      <c r="C1609" s="480" t="s">
        <v>18</v>
      </c>
      <c r="D1609" s="480" t="s">
        <v>18</v>
      </c>
      <c r="E1609" s="480" t="s">
        <v>18</v>
      </c>
      <c r="F1609" s="480" t="s">
        <v>18</v>
      </c>
      <c r="G1609" s="413" t="s">
        <v>18</v>
      </c>
      <c r="H1609" s="481">
        <f>H1608</f>
        <v>4994.3999999999996</v>
      </c>
      <c r="I1609" s="481">
        <f>I1608</f>
        <v>4654.8</v>
      </c>
      <c r="J1609" s="481">
        <f>J1608</f>
        <v>1597.9</v>
      </c>
      <c r="K1609" s="482">
        <f>K1608</f>
        <v>276</v>
      </c>
      <c r="L1609" s="480" t="s">
        <v>18</v>
      </c>
      <c r="M1609" s="474">
        <v>4561035</v>
      </c>
      <c r="N1609" s="474">
        <v>0</v>
      </c>
      <c r="O1609" s="474">
        <v>2073684.76</v>
      </c>
      <c r="P1609" s="474">
        <v>0</v>
      </c>
      <c r="Q1609" s="474">
        <v>2487350.2400000002</v>
      </c>
      <c r="R1609" s="474">
        <v>0</v>
      </c>
      <c r="S1609" s="474" t="s">
        <v>18</v>
      </c>
      <c r="T1609" s="474" t="s">
        <v>18</v>
      </c>
      <c r="U1609" s="543" t="s">
        <v>18</v>
      </c>
    </row>
    <row r="1610" spans="1:21" x14ac:dyDescent="0.2">
      <c r="A1610" s="466" t="s">
        <v>786</v>
      </c>
      <c r="B1610" s="487" t="s">
        <v>952</v>
      </c>
      <c r="C1610" s="476" t="s">
        <v>40</v>
      </c>
      <c r="D1610" s="57" t="s">
        <v>680</v>
      </c>
      <c r="E1610" s="56" t="s">
        <v>680</v>
      </c>
      <c r="F1610" s="195" t="s">
        <v>683</v>
      </c>
      <c r="G1610" s="57">
        <v>4</v>
      </c>
      <c r="H1610" s="56">
        <v>2684.9</v>
      </c>
      <c r="I1610" s="57">
        <v>2441.8000000000002</v>
      </c>
      <c r="J1610" s="57">
        <v>764.6</v>
      </c>
      <c r="K1610" s="468">
        <v>144</v>
      </c>
      <c r="L1610" s="488" t="s">
        <v>48</v>
      </c>
      <c r="M1610" s="51">
        <v>1292860</v>
      </c>
      <c r="N1610" s="111">
        <v>0</v>
      </c>
      <c r="O1610" s="51">
        <v>587801.68999999994</v>
      </c>
      <c r="P1610" s="51">
        <v>0</v>
      </c>
      <c r="Q1610" s="51">
        <v>705058.31</v>
      </c>
      <c r="R1610" s="51">
        <v>0</v>
      </c>
      <c r="S1610" s="51">
        <v>481.53003836269505</v>
      </c>
      <c r="T1610" s="51">
        <v>481.53</v>
      </c>
      <c r="U1610" s="192">
        <v>44561</v>
      </c>
    </row>
    <row r="1611" spans="1:21" ht="13.5" thickBot="1" x14ac:dyDescent="0.25">
      <c r="A1611" s="496" t="s">
        <v>786</v>
      </c>
      <c r="B1611" s="497" t="s">
        <v>952</v>
      </c>
      <c r="C1611" s="524" t="s">
        <v>40</v>
      </c>
      <c r="D1611" s="183" t="s">
        <v>680</v>
      </c>
      <c r="E1611" s="182" t="s">
        <v>680</v>
      </c>
      <c r="F1611" s="188" t="s">
        <v>683</v>
      </c>
      <c r="G1611" s="183">
        <v>4</v>
      </c>
      <c r="H1611" s="182">
        <v>2684.9</v>
      </c>
      <c r="I1611" s="183">
        <v>2441.8000000000002</v>
      </c>
      <c r="J1611" s="183">
        <v>764.6</v>
      </c>
      <c r="K1611" s="498">
        <v>144</v>
      </c>
      <c r="L1611" s="499" t="s">
        <v>36</v>
      </c>
      <c r="M1611" s="151">
        <v>4578614</v>
      </c>
      <c r="N1611" s="113">
        <v>0</v>
      </c>
      <c r="O1611" s="151">
        <v>2081677.0899999999</v>
      </c>
      <c r="P1611" s="151">
        <v>0</v>
      </c>
      <c r="Q1611" s="151">
        <v>2496936.91</v>
      </c>
      <c r="R1611" s="151">
        <v>0</v>
      </c>
      <c r="S1611" s="151">
        <v>1705.3201236545121</v>
      </c>
      <c r="T1611" s="151">
        <v>1705.32</v>
      </c>
      <c r="U1611" s="184">
        <v>44561</v>
      </c>
    </row>
    <row r="1612" spans="1:21" ht="13.5" thickBot="1" x14ac:dyDescent="0.25">
      <c r="A1612" s="520"/>
      <c r="B1612" s="521" t="s">
        <v>31</v>
      </c>
      <c r="C1612" s="132" t="s">
        <v>18</v>
      </c>
      <c r="D1612" s="132" t="s">
        <v>18</v>
      </c>
      <c r="E1612" s="132" t="s">
        <v>18</v>
      </c>
      <c r="F1612" s="132" t="s">
        <v>18</v>
      </c>
      <c r="G1612" s="132" t="s">
        <v>18</v>
      </c>
      <c r="H1612" s="502">
        <f>H1611</f>
        <v>2684.9</v>
      </c>
      <c r="I1612" s="502">
        <f>I1611</f>
        <v>2441.8000000000002</v>
      </c>
      <c r="J1612" s="502">
        <f>J1611</f>
        <v>764.6</v>
      </c>
      <c r="K1612" s="503">
        <f>K1611</f>
        <v>144</v>
      </c>
      <c r="L1612" s="132" t="s">
        <v>18</v>
      </c>
      <c r="M1612" s="133">
        <v>5871474</v>
      </c>
      <c r="N1612" s="133">
        <v>0</v>
      </c>
      <c r="O1612" s="133">
        <v>2669478.7799999998</v>
      </c>
      <c r="P1612" s="133">
        <v>0</v>
      </c>
      <c r="Q1612" s="133">
        <v>3201995.22</v>
      </c>
      <c r="R1612" s="133">
        <v>0</v>
      </c>
      <c r="S1612" s="133" t="s">
        <v>18</v>
      </c>
      <c r="T1612" s="133" t="s">
        <v>18</v>
      </c>
      <c r="U1612" s="504" t="s">
        <v>18</v>
      </c>
    </row>
    <row r="1613" spans="1:21" x14ac:dyDescent="0.2">
      <c r="A1613" s="463" t="s">
        <v>787</v>
      </c>
      <c r="B1613" s="485" t="s">
        <v>982</v>
      </c>
      <c r="C1613" s="523" t="s">
        <v>40</v>
      </c>
      <c r="D1613" s="161" t="s">
        <v>672</v>
      </c>
      <c r="E1613" s="187" t="s">
        <v>672</v>
      </c>
      <c r="F1613" s="160" t="s">
        <v>668</v>
      </c>
      <c r="G1613" s="161">
        <v>5</v>
      </c>
      <c r="H1613" s="160">
        <v>6422.9</v>
      </c>
      <c r="I1613" s="161">
        <v>5742.5</v>
      </c>
      <c r="J1613" s="161"/>
      <c r="K1613" s="465">
        <v>357</v>
      </c>
      <c r="L1613" s="486" t="s">
        <v>48</v>
      </c>
      <c r="M1613" s="111">
        <v>3844555</v>
      </c>
      <c r="N1613" s="111">
        <v>0</v>
      </c>
      <c r="O1613" s="111">
        <v>1747935.53</v>
      </c>
      <c r="P1613" s="111">
        <v>0</v>
      </c>
      <c r="Q1613" s="111">
        <v>2096619.47</v>
      </c>
      <c r="R1613" s="111">
        <v>0</v>
      </c>
      <c r="S1613" s="111">
        <v>598.56996060969345</v>
      </c>
      <c r="T1613" s="111">
        <v>598.57000000000005</v>
      </c>
      <c r="U1613" s="181">
        <v>44561</v>
      </c>
    </row>
    <row r="1614" spans="1:21" x14ac:dyDescent="0.2">
      <c r="A1614" s="466" t="s">
        <v>787</v>
      </c>
      <c r="B1614" s="487" t="s">
        <v>982</v>
      </c>
      <c r="C1614" s="476" t="s">
        <v>40</v>
      </c>
      <c r="D1614" s="57" t="s">
        <v>672</v>
      </c>
      <c r="E1614" s="195" t="s">
        <v>672</v>
      </c>
      <c r="F1614" s="56" t="s">
        <v>668</v>
      </c>
      <c r="G1614" s="57">
        <v>5</v>
      </c>
      <c r="H1614" s="56">
        <v>6422.9</v>
      </c>
      <c r="I1614" s="57">
        <v>5742.5</v>
      </c>
      <c r="J1614" s="57"/>
      <c r="K1614" s="468">
        <v>357</v>
      </c>
      <c r="L1614" s="488" t="s">
        <v>41</v>
      </c>
      <c r="M1614" s="51">
        <v>2316868</v>
      </c>
      <c r="N1614" s="111">
        <v>0</v>
      </c>
      <c r="O1614" s="51">
        <v>1053369.22</v>
      </c>
      <c r="P1614" s="51">
        <v>0</v>
      </c>
      <c r="Q1614" s="51">
        <v>1263498.78</v>
      </c>
      <c r="R1614" s="51">
        <v>0</v>
      </c>
      <c r="S1614" s="51">
        <v>360.7199240218593</v>
      </c>
      <c r="T1614" s="51">
        <v>360.72</v>
      </c>
      <c r="U1614" s="192">
        <v>44561</v>
      </c>
    </row>
    <row r="1615" spans="1:21" x14ac:dyDescent="0.2">
      <c r="A1615" s="466" t="s">
        <v>787</v>
      </c>
      <c r="B1615" s="487" t="s">
        <v>982</v>
      </c>
      <c r="C1615" s="476" t="s">
        <v>40</v>
      </c>
      <c r="D1615" s="57" t="s">
        <v>672</v>
      </c>
      <c r="E1615" s="195" t="s">
        <v>672</v>
      </c>
      <c r="F1615" s="56" t="s">
        <v>668</v>
      </c>
      <c r="G1615" s="57">
        <v>5</v>
      </c>
      <c r="H1615" s="56">
        <v>6422.9</v>
      </c>
      <c r="I1615" s="57">
        <v>5742.5</v>
      </c>
      <c r="J1615" s="57"/>
      <c r="K1615" s="468">
        <v>357</v>
      </c>
      <c r="L1615" s="488" t="s">
        <v>36</v>
      </c>
      <c r="M1615" s="51">
        <v>12569551</v>
      </c>
      <c r="N1615" s="111">
        <v>0</v>
      </c>
      <c r="O1615" s="51">
        <v>5714774.46</v>
      </c>
      <c r="P1615" s="51">
        <v>0</v>
      </c>
      <c r="Q1615" s="51">
        <v>6854776.54</v>
      </c>
      <c r="R1615" s="51">
        <v>0</v>
      </c>
      <c r="S1615" s="51">
        <v>1956.9899889458034</v>
      </c>
      <c r="T1615" s="51">
        <v>1956.99</v>
      </c>
      <c r="U1615" s="192">
        <v>44561</v>
      </c>
    </row>
    <row r="1616" spans="1:21" x14ac:dyDescent="0.2">
      <c r="A1616" s="478"/>
      <c r="B1616" s="510" t="s">
        <v>31</v>
      </c>
      <c r="C1616" s="480" t="s">
        <v>18</v>
      </c>
      <c r="D1616" s="480" t="s">
        <v>18</v>
      </c>
      <c r="E1616" s="480" t="s">
        <v>18</v>
      </c>
      <c r="F1616" s="480" t="s">
        <v>18</v>
      </c>
      <c r="G1616" s="413" t="s">
        <v>18</v>
      </c>
      <c r="H1616" s="481">
        <f>H1615</f>
        <v>6422.9</v>
      </c>
      <c r="I1616" s="481">
        <f>I1615</f>
        <v>5742.5</v>
      </c>
      <c r="J1616" s="481">
        <f>J1615</f>
        <v>0</v>
      </c>
      <c r="K1616" s="482">
        <f>K1615</f>
        <v>357</v>
      </c>
      <c r="L1616" s="480" t="s">
        <v>18</v>
      </c>
      <c r="M1616" s="474">
        <v>18730974</v>
      </c>
      <c r="N1616" s="474">
        <v>0</v>
      </c>
      <c r="O1616" s="474">
        <v>8516079.2100000009</v>
      </c>
      <c r="P1616" s="474">
        <v>0</v>
      </c>
      <c r="Q1616" s="474">
        <v>10214894.789999999</v>
      </c>
      <c r="R1616" s="474">
        <v>0</v>
      </c>
      <c r="S1616" s="474" t="s">
        <v>18</v>
      </c>
      <c r="T1616" s="474" t="s">
        <v>18</v>
      </c>
      <c r="U1616" s="543" t="s">
        <v>18</v>
      </c>
    </row>
    <row r="1617" spans="1:21" x14ac:dyDescent="0.2">
      <c r="A1617" s="466" t="s">
        <v>788</v>
      </c>
      <c r="B1617" s="487" t="s">
        <v>983</v>
      </c>
      <c r="C1617" s="56" t="s">
        <v>40</v>
      </c>
      <c r="D1617" s="195" t="s">
        <v>782</v>
      </c>
      <c r="E1617" s="477" t="s">
        <v>782</v>
      </c>
      <c r="F1617" s="195" t="s">
        <v>668</v>
      </c>
      <c r="G1617" s="56">
        <v>5</v>
      </c>
      <c r="H1617" s="467">
        <v>4880.5</v>
      </c>
      <c r="I1617" s="195">
        <v>4399.3</v>
      </c>
      <c r="J1617" s="57">
        <v>1111.5999999999999</v>
      </c>
      <c r="K1617" s="468">
        <v>267</v>
      </c>
      <c r="L1617" s="488" t="s">
        <v>94</v>
      </c>
      <c r="M1617" s="51">
        <v>202931</v>
      </c>
      <c r="N1617" s="111">
        <v>0</v>
      </c>
      <c r="O1617" s="51">
        <v>92263.03</v>
      </c>
      <c r="P1617" s="51">
        <v>0</v>
      </c>
      <c r="Q1617" s="51">
        <v>110667.97</v>
      </c>
      <c r="R1617" s="51">
        <v>0</v>
      </c>
      <c r="S1617" s="51">
        <v>41.579961069562543</v>
      </c>
      <c r="T1617" s="51">
        <v>41.58</v>
      </c>
      <c r="U1617" s="192">
        <v>44561</v>
      </c>
    </row>
    <row r="1618" spans="1:21" x14ac:dyDescent="0.2">
      <c r="A1618" s="466" t="s">
        <v>788</v>
      </c>
      <c r="B1618" s="487" t="s">
        <v>983</v>
      </c>
      <c r="C1618" s="476" t="s">
        <v>40</v>
      </c>
      <c r="D1618" s="57" t="s">
        <v>782</v>
      </c>
      <c r="E1618" s="195" t="s">
        <v>782</v>
      </c>
      <c r="F1618" s="56" t="s">
        <v>668</v>
      </c>
      <c r="G1618" s="57">
        <v>5</v>
      </c>
      <c r="H1618" s="475">
        <v>4880.5</v>
      </c>
      <c r="I1618" s="57">
        <v>4399.3</v>
      </c>
      <c r="J1618" s="57">
        <v>1111.5999999999999</v>
      </c>
      <c r="K1618" s="468">
        <v>267</v>
      </c>
      <c r="L1618" s="488" t="s">
        <v>462</v>
      </c>
      <c r="M1618" s="51">
        <v>202931</v>
      </c>
      <c r="N1618" s="111">
        <v>0</v>
      </c>
      <c r="O1618" s="51">
        <v>92263.03</v>
      </c>
      <c r="P1618" s="51">
        <v>0</v>
      </c>
      <c r="Q1618" s="51">
        <v>110667.97</v>
      </c>
      <c r="R1618" s="51">
        <v>0</v>
      </c>
      <c r="S1618" s="51">
        <v>41.579961069562543</v>
      </c>
      <c r="T1618" s="51">
        <v>41.58</v>
      </c>
      <c r="U1618" s="192">
        <v>44561</v>
      </c>
    </row>
    <row r="1619" spans="1:21" ht="13.5" thickBot="1" x14ac:dyDescent="0.25">
      <c r="A1619" s="496" t="s">
        <v>788</v>
      </c>
      <c r="B1619" s="497" t="s">
        <v>983</v>
      </c>
      <c r="C1619" s="524" t="s">
        <v>40</v>
      </c>
      <c r="D1619" s="183" t="s">
        <v>782</v>
      </c>
      <c r="E1619" s="188" t="s">
        <v>782</v>
      </c>
      <c r="F1619" s="182" t="s">
        <v>668</v>
      </c>
      <c r="G1619" s="183">
        <v>5</v>
      </c>
      <c r="H1619" s="506">
        <v>4880.5</v>
      </c>
      <c r="I1619" s="183">
        <v>4399.3</v>
      </c>
      <c r="J1619" s="183">
        <v>1111.5999999999999</v>
      </c>
      <c r="K1619" s="498">
        <v>267</v>
      </c>
      <c r="L1619" s="499" t="s">
        <v>87</v>
      </c>
      <c r="M1619" s="151">
        <v>267207</v>
      </c>
      <c r="N1619" s="113">
        <v>0</v>
      </c>
      <c r="O1619" s="151">
        <v>121486.26000000001</v>
      </c>
      <c r="P1619" s="151">
        <v>0</v>
      </c>
      <c r="Q1619" s="151">
        <v>145720.74</v>
      </c>
      <c r="R1619" s="151">
        <v>0</v>
      </c>
      <c r="S1619" s="151">
        <v>54.749923163610283</v>
      </c>
      <c r="T1619" s="151">
        <v>54.75</v>
      </c>
      <c r="U1619" s="184">
        <v>44561</v>
      </c>
    </row>
    <row r="1620" spans="1:21" ht="13.5" thickBot="1" x14ac:dyDescent="0.25">
      <c r="A1620" s="520"/>
      <c r="B1620" s="521" t="s">
        <v>31</v>
      </c>
      <c r="C1620" s="132" t="s">
        <v>18</v>
      </c>
      <c r="D1620" s="132" t="s">
        <v>18</v>
      </c>
      <c r="E1620" s="132" t="s">
        <v>18</v>
      </c>
      <c r="F1620" s="132" t="s">
        <v>18</v>
      </c>
      <c r="G1620" s="132" t="s">
        <v>18</v>
      </c>
      <c r="H1620" s="502">
        <f>H1619</f>
        <v>4880.5</v>
      </c>
      <c r="I1620" s="502">
        <f>I1619</f>
        <v>4399.3</v>
      </c>
      <c r="J1620" s="502">
        <f>J1619</f>
        <v>1111.5999999999999</v>
      </c>
      <c r="K1620" s="503">
        <f>K1619</f>
        <v>267</v>
      </c>
      <c r="L1620" s="132" t="s">
        <v>18</v>
      </c>
      <c r="M1620" s="133">
        <v>673069</v>
      </c>
      <c r="N1620" s="133">
        <v>0</v>
      </c>
      <c r="O1620" s="133">
        <v>306012.32</v>
      </c>
      <c r="P1620" s="133">
        <v>0</v>
      </c>
      <c r="Q1620" s="133">
        <v>367056.68</v>
      </c>
      <c r="R1620" s="133">
        <v>0</v>
      </c>
      <c r="S1620" s="133" t="s">
        <v>18</v>
      </c>
      <c r="T1620" s="133" t="s">
        <v>18</v>
      </c>
      <c r="U1620" s="504" t="s">
        <v>18</v>
      </c>
    </row>
    <row r="1621" spans="1:21" ht="25.5" x14ac:dyDescent="0.2">
      <c r="A1621" s="463" t="s">
        <v>789</v>
      </c>
      <c r="B1621" s="485" t="s">
        <v>984</v>
      </c>
      <c r="C1621" s="160" t="s">
        <v>40</v>
      </c>
      <c r="D1621" s="187" t="s">
        <v>694</v>
      </c>
      <c r="E1621" s="508" t="s">
        <v>694</v>
      </c>
      <c r="F1621" s="187" t="s">
        <v>783</v>
      </c>
      <c r="G1621" s="160">
        <v>4</v>
      </c>
      <c r="H1621" s="464">
        <v>2251.1</v>
      </c>
      <c r="I1621" s="187">
        <v>2031.9</v>
      </c>
      <c r="J1621" s="187"/>
      <c r="K1621" s="465">
        <v>144</v>
      </c>
      <c r="L1621" s="486" t="s">
        <v>94</v>
      </c>
      <c r="M1621" s="111">
        <v>106837</v>
      </c>
      <c r="N1621" s="111">
        <v>0</v>
      </c>
      <c r="O1621" s="111">
        <v>48573.68</v>
      </c>
      <c r="P1621" s="111">
        <v>0</v>
      </c>
      <c r="Q1621" s="111">
        <v>58263.32</v>
      </c>
      <c r="R1621" s="111">
        <v>0</v>
      </c>
      <c r="S1621" s="111">
        <v>47.459908489183071</v>
      </c>
      <c r="T1621" s="111">
        <v>47.46</v>
      </c>
      <c r="U1621" s="181">
        <v>44561</v>
      </c>
    </row>
    <row r="1622" spans="1:21" ht="25.5" x14ac:dyDescent="0.2">
      <c r="A1622" s="466" t="s">
        <v>789</v>
      </c>
      <c r="B1622" s="487" t="s">
        <v>984</v>
      </c>
      <c r="C1622" s="56" t="s">
        <v>40</v>
      </c>
      <c r="D1622" s="195" t="s">
        <v>694</v>
      </c>
      <c r="E1622" s="57" t="s">
        <v>694</v>
      </c>
      <c r="F1622" s="195" t="s">
        <v>783</v>
      </c>
      <c r="G1622" s="56">
        <v>4</v>
      </c>
      <c r="H1622" s="467">
        <v>2251.1</v>
      </c>
      <c r="I1622" s="56">
        <v>2031.9</v>
      </c>
      <c r="J1622" s="56"/>
      <c r="K1622" s="468">
        <v>144</v>
      </c>
      <c r="L1622" s="488" t="s">
        <v>462</v>
      </c>
      <c r="M1622" s="51">
        <v>106837</v>
      </c>
      <c r="N1622" s="111">
        <v>0</v>
      </c>
      <c r="O1622" s="51">
        <v>48573.68</v>
      </c>
      <c r="P1622" s="51">
        <v>0</v>
      </c>
      <c r="Q1622" s="51">
        <v>58263.32</v>
      </c>
      <c r="R1622" s="51">
        <v>0</v>
      </c>
      <c r="S1622" s="51">
        <v>47.459908489183071</v>
      </c>
      <c r="T1622" s="51">
        <v>47.46</v>
      </c>
      <c r="U1622" s="192">
        <v>44561</v>
      </c>
    </row>
    <row r="1623" spans="1:21" ht="25.5" x14ac:dyDescent="0.2">
      <c r="A1623" s="466" t="s">
        <v>789</v>
      </c>
      <c r="B1623" s="487" t="s">
        <v>984</v>
      </c>
      <c r="C1623" s="56" t="s">
        <v>40</v>
      </c>
      <c r="D1623" s="195" t="s">
        <v>694</v>
      </c>
      <c r="E1623" s="57" t="s">
        <v>694</v>
      </c>
      <c r="F1623" s="195" t="s">
        <v>783</v>
      </c>
      <c r="G1623" s="56">
        <v>4</v>
      </c>
      <c r="H1623" s="467">
        <v>2251.1</v>
      </c>
      <c r="I1623" s="56">
        <v>2031.9</v>
      </c>
      <c r="J1623" s="56"/>
      <c r="K1623" s="468">
        <v>144</v>
      </c>
      <c r="L1623" s="488" t="s">
        <v>37</v>
      </c>
      <c r="M1623" s="51">
        <v>106837</v>
      </c>
      <c r="N1623" s="111">
        <v>0</v>
      </c>
      <c r="O1623" s="51">
        <v>48573.68</v>
      </c>
      <c r="P1623" s="51">
        <v>0</v>
      </c>
      <c r="Q1623" s="51">
        <v>58263.32</v>
      </c>
      <c r="R1623" s="51">
        <v>0</v>
      </c>
      <c r="S1623" s="51">
        <v>47.459908489183071</v>
      </c>
      <c r="T1623" s="51">
        <v>47.46</v>
      </c>
      <c r="U1623" s="192">
        <v>44561</v>
      </c>
    </row>
    <row r="1624" spans="1:21" ht="25.5" x14ac:dyDescent="0.2">
      <c r="A1624" s="466" t="s">
        <v>789</v>
      </c>
      <c r="B1624" s="487" t="s">
        <v>984</v>
      </c>
      <c r="C1624" s="56" t="s">
        <v>40</v>
      </c>
      <c r="D1624" s="195" t="s">
        <v>694</v>
      </c>
      <c r="E1624" s="57" t="s">
        <v>694</v>
      </c>
      <c r="F1624" s="195" t="s">
        <v>783</v>
      </c>
      <c r="G1624" s="56">
        <v>4</v>
      </c>
      <c r="H1624" s="467">
        <v>2251.1</v>
      </c>
      <c r="I1624" s="56">
        <v>2031.9</v>
      </c>
      <c r="J1624" s="56"/>
      <c r="K1624" s="468">
        <v>144</v>
      </c>
      <c r="L1624" s="488" t="s">
        <v>96</v>
      </c>
      <c r="M1624" s="51">
        <v>142450</v>
      </c>
      <c r="N1624" s="111">
        <v>0</v>
      </c>
      <c r="O1624" s="51">
        <v>64765.210000000006</v>
      </c>
      <c r="P1624" s="51">
        <v>0</v>
      </c>
      <c r="Q1624" s="51">
        <v>77684.789999999994</v>
      </c>
      <c r="R1624" s="51">
        <v>0</v>
      </c>
      <c r="S1624" s="51">
        <v>63.280174137088537</v>
      </c>
      <c r="T1624" s="51">
        <v>63.28</v>
      </c>
      <c r="U1624" s="192">
        <v>44561</v>
      </c>
    </row>
    <row r="1625" spans="1:21" ht="25.5" x14ac:dyDescent="0.2">
      <c r="A1625" s="466" t="s">
        <v>789</v>
      </c>
      <c r="B1625" s="487" t="s">
        <v>984</v>
      </c>
      <c r="C1625" s="56" t="s">
        <v>40</v>
      </c>
      <c r="D1625" s="195" t="s">
        <v>694</v>
      </c>
      <c r="E1625" s="57" t="s">
        <v>694</v>
      </c>
      <c r="F1625" s="195" t="s">
        <v>783</v>
      </c>
      <c r="G1625" s="56">
        <v>4</v>
      </c>
      <c r="H1625" s="57">
        <v>2251.1</v>
      </c>
      <c r="I1625" s="56">
        <v>2031.9</v>
      </c>
      <c r="J1625" s="56"/>
      <c r="K1625" s="468">
        <v>144</v>
      </c>
      <c r="L1625" s="488" t="s">
        <v>95</v>
      </c>
      <c r="M1625" s="51">
        <v>1028325</v>
      </c>
      <c r="N1625" s="111">
        <v>0</v>
      </c>
      <c r="O1625" s="51">
        <v>467530.26</v>
      </c>
      <c r="P1625" s="51">
        <v>0</v>
      </c>
      <c r="Q1625" s="51">
        <v>560794.74</v>
      </c>
      <c r="R1625" s="51">
        <v>0</v>
      </c>
      <c r="S1625" s="51">
        <v>456.81000399804543</v>
      </c>
      <c r="T1625" s="51">
        <v>456.81</v>
      </c>
      <c r="U1625" s="192">
        <v>44561</v>
      </c>
    </row>
    <row r="1626" spans="1:21" ht="25.5" x14ac:dyDescent="0.2">
      <c r="A1626" s="466" t="s">
        <v>789</v>
      </c>
      <c r="B1626" s="487" t="s">
        <v>984</v>
      </c>
      <c r="C1626" s="56" t="s">
        <v>40</v>
      </c>
      <c r="D1626" s="195" t="s">
        <v>694</v>
      </c>
      <c r="E1626" s="57" t="s">
        <v>694</v>
      </c>
      <c r="F1626" s="195" t="s">
        <v>783</v>
      </c>
      <c r="G1626" s="56">
        <v>4</v>
      </c>
      <c r="H1626" s="467">
        <v>2251.1</v>
      </c>
      <c r="I1626" s="56">
        <v>2031.9</v>
      </c>
      <c r="J1626" s="56"/>
      <c r="K1626" s="468">
        <v>144</v>
      </c>
      <c r="L1626" s="488" t="s">
        <v>87</v>
      </c>
      <c r="M1626" s="51">
        <v>140671</v>
      </c>
      <c r="N1626" s="111">
        <v>0</v>
      </c>
      <c r="O1626" s="51">
        <v>63956.380000000005</v>
      </c>
      <c r="P1626" s="51">
        <v>0</v>
      </c>
      <c r="Q1626" s="51">
        <v>76714.62</v>
      </c>
      <c r="R1626" s="51">
        <v>0</v>
      </c>
      <c r="S1626" s="51">
        <v>62.489893829683268</v>
      </c>
      <c r="T1626" s="51">
        <v>62.49</v>
      </c>
      <c r="U1626" s="192">
        <v>44561</v>
      </c>
    </row>
    <row r="1627" spans="1:21" ht="25.5" x14ac:dyDescent="0.2">
      <c r="A1627" s="466" t="s">
        <v>789</v>
      </c>
      <c r="B1627" s="487" t="s">
        <v>984</v>
      </c>
      <c r="C1627" s="56" t="s">
        <v>40</v>
      </c>
      <c r="D1627" s="195" t="s">
        <v>694</v>
      </c>
      <c r="E1627" s="57" t="s">
        <v>694</v>
      </c>
      <c r="F1627" s="195" t="s">
        <v>783</v>
      </c>
      <c r="G1627" s="56">
        <v>4</v>
      </c>
      <c r="H1627" s="57">
        <v>2251.1</v>
      </c>
      <c r="I1627" s="56">
        <v>2031.9</v>
      </c>
      <c r="J1627" s="56"/>
      <c r="K1627" s="468">
        <v>144</v>
      </c>
      <c r="L1627" s="488" t="s">
        <v>34</v>
      </c>
      <c r="M1627" s="51">
        <v>710830</v>
      </c>
      <c r="N1627" s="111">
        <v>0</v>
      </c>
      <c r="O1627" s="51">
        <v>323180.45</v>
      </c>
      <c r="P1627" s="51">
        <v>0</v>
      </c>
      <c r="Q1627" s="51">
        <v>387649.55</v>
      </c>
      <c r="R1627" s="51">
        <v>0</v>
      </c>
      <c r="S1627" s="51">
        <v>315.77006796677182</v>
      </c>
      <c r="T1627" s="51">
        <v>315.77</v>
      </c>
      <c r="U1627" s="192">
        <v>44561</v>
      </c>
    </row>
    <row r="1628" spans="1:21" ht="25.5" x14ac:dyDescent="0.2">
      <c r="A1628" s="466" t="s">
        <v>789</v>
      </c>
      <c r="B1628" s="487" t="s">
        <v>984</v>
      </c>
      <c r="C1628" s="56" t="s">
        <v>40</v>
      </c>
      <c r="D1628" s="195" t="s">
        <v>694</v>
      </c>
      <c r="E1628" s="57" t="s">
        <v>694</v>
      </c>
      <c r="F1628" s="195" t="s">
        <v>783</v>
      </c>
      <c r="G1628" s="56">
        <v>4</v>
      </c>
      <c r="H1628" s="57">
        <v>2251.1</v>
      </c>
      <c r="I1628" s="56">
        <v>2031.9</v>
      </c>
      <c r="J1628" s="56"/>
      <c r="K1628" s="468">
        <v>144</v>
      </c>
      <c r="L1628" s="488" t="s">
        <v>48</v>
      </c>
      <c r="M1628" s="51">
        <v>2039969</v>
      </c>
      <c r="N1628" s="111">
        <v>0</v>
      </c>
      <c r="O1628" s="51">
        <v>927476.47</v>
      </c>
      <c r="P1628" s="51">
        <v>0</v>
      </c>
      <c r="Q1628" s="51">
        <v>1112492.53</v>
      </c>
      <c r="R1628" s="51">
        <v>0</v>
      </c>
      <c r="S1628" s="51">
        <v>906.20985296077481</v>
      </c>
      <c r="T1628" s="51">
        <v>906.21</v>
      </c>
      <c r="U1628" s="192">
        <v>44561</v>
      </c>
    </row>
    <row r="1629" spans="1:21" ht="25.5" x14ac:dyDescent="0.2">
      <c r="A1629" s="466" t="s">
        <v>789</v>
      </c>
      <c r="B1629" s="487" t="s">
        <v>984</v>
      </c>
      <c r="C1629" s="56" t="s">
        <v>40</v>
      </c>
      <c r="D1629" s="195" t="s">
        <v>694</v>
      </c>
      <c r="E1629" s="57" t="s">
        <v>694</v>
      </c>
      <c r="F1629" s="195" t="s">
        <v>783</v>
      </c>
      <c r="G1629" s="56">
        <v>4</v>
      </c>
      <c r="H1629" s="57">
        <v>2251.1</v>
      </c>
      <c r="I1629" s="56">
        <v>2031.9</v>
      </c>
      <c r="J1629" s="56"/>
      <c r="K1629" s="468">
        <v>144</v>
      </c>
      <c r="L1629" s="488" t="s">
        <v>41</v>
      </c>
      <c r="M1629" s="51">
        <v>876758</v>
      </c>
      <c r="N1629" s="111">
        <v>0</v>
      </c>
      <c r="O1629" s="51">
        <v>398619.98</v>
      </c>
      <c r="P1629" s="51">
        <v>0</v>
      </c>
      <c r="Q1629" s="51">
        <v>478138.02</v>
      </c>
      <c r="R1629" s="51">
        <v>0</v>
      </c>
      <c r="S1629" s="51">
        <v>389.47980987072987</v>
      </c>
      <c r="T1629" s="51">
        <v>389.48</v>
      </c>
      <c r="U1629" s="192">
        <v>44561</v>
      </c>
    </row>
    <row r="1630" spans="1:21" ht="26.25" thickBot="1" x14ac:dyDescent="0.25">
      <c r="A1630" s="496" t="s">
        <v>789</v>
      </c>
      <c r="B1630" s="497" t="s">
        <v>984</v>
      </c>
      <c r="C1630" s="182" t="s">
        <v>40</v>
      </c>
      <c r="D1630" s="188" t="s">
        <v>694</v>
      </c>
      <c r="E1630" s="183" t="s">
        <v>694</v>
      </c>
      <c r="F1630" s="188" t="s">
        <v>783</v>
      </c>
      <c r="G1630" s="182">
        <v>4</v>
      </c>
      <c r="H1630" s="183">
        <v>2251.1</v>
      </c>
      <c r="I1630" s="182">
        <v>2031.9</v>
      </c>
      <c r="J1630" s="182"/>
      <c r="K1630" s="498">
        <v>144</v>
      </c>
      <c r="L1630" s="499" t="s">
        <v>36</v>
      </c>
      <c r="M1630" s="151">
        <v>2763585</v>
      </c>
      <c r="N1630" s="113">
        <v>0</v>
      </c>
      <c r="O1630" s="151">
        <v>1256470.1000000001</v>
      </c>
      <c r="P1630" s="151">
        <v>0</v>
      </c>
      <c r="Q1630" s="151">
        <v>1507114.9</v>
      </c>
      <c r="R1630" s="151">
        <v>0</v>
      </c>
      <c r="S1630" s="151">
        <v>1227.6598107591844</v>
      </c>
      <c r="T1630" s="151">
        <v>1227.6600000000001</v>
      </c>
      <c r="U1630" s="184">
        <v>44561</v>
      </c>
    </row>
    <row r="1631" spans="1:21" ht="13.5" thickBot="1" x14ac:dyDescent="0.25">
      <c r="A1631" s="520"/>
      <c r="B1631" s="521" t="s">
        <v>31</v>
      </c>
      <c r="C1631" s="132" t="s">
        <v>18</v>
      </c>
      <c r="D1631" s="132" t="s">
        <v>18</v>
      </c>
      <c r="E1631" s="132" t="s">
        <v>18</v>
      </c>
      <c r="F1631" s="132" t="s">
        <v>18</v>
      </c>
      <c r="G1631" s="132" t="s">
        <v>18</v>
      </c>
      <c r="H1631" s="502">
        <f>H1630</f>
        <v>2251.1</v>
      </c>
      <c r="I1631" s="502">
        <f>I1630</f>
        <v>2031.9</v>
      </c>
      <c r="J1631" s="502">
        <f>J1630</f>
        <v>0</v>
      </c>
      <c r="K1631" s="503">
        <f>K1630</f>
        <v>144</v>
      </c>
      <c r="L1631" s="132" t="s">
        <v>18</v>
      </c>
      <c r="M1631" s="133">
        <v>8023099</v>
      </c>
      <c r="N1631" s="133">
        <v>0</v>
      </c>
      <c r="O1631" s="133">
        <v>3647719.89</v>
      </c>
      <c r="P1631" s="133">
        <v>0</v>
      </c>
      <c r="Q1631" s="133">
        <v>4375379.1099999994</v>
      </c>
      <c r="R1631" s="133">
        <v>0</v>
      </c>
      <c r="S1631" s="133" t="s">
        <v>18</v>
      </c>
      <c r="T1631" s="133" t="s">
        <v>18</v>
      </c>
      <c r="U1631" s="504" t="s">
        <v>18</v>
      </c>
    </row>
    <row r="1632" spans="1:21" ht="25.5" x14ac:dyDescent="0.2">
      <c r="A1632" s="463" t="s">
        <v>790</v>
      </c>
      <c r="B1632" s="485" t="s">
        <v>954</v>
      </c>
      <c r="C1632" s="187" t="s">
        <v>40</v>
      </c>
      <c r="D1632" s="161" t="s">
        <v>689</v>
      </c>
      <c r="E1632" s="187" t="s">
        <v>689</v>
      </c>
      <c r="F1632" s="160" t="s">
        <v>700</v>
      </c>
      <c r="G1632" s="161">
        <v>3</v>
      </c>
      <c r="H1632" s="505">
        <v>1308.4000000000001</v>
      </c>
      <c r="I1632" s="161">
        <v>1235.3</v>
      </c>
      <c r="J1632" s="161">
        <v>788</v>
      </c>
      <c r="K1632" s="465">
        <v>48</v>
      </c>
      <c r="L1632" s="486" t="s">
        <v>37</v>
      </c>
      <c r="M1632" s="111">
        <v>73912</v>
      </c>
      <c r="N1632" s="111">
        <v>0</v>
      </c>
      <c r="O1632" s="111">
        <v>33604.26</v>
      </c>
      <c r="P1632" s="111">
        <v>0</v>
      </c>
      <c r="Q1632" s="111">
        <v>40307.74</v>
      </c>
      <c r="R1632" s="111">
        <v>0</v>
      </c>
      <c r="S1632" s="111">
        <v>56.490369917456434</v>
      </c>
      <c r="T1632" s="111">
        <v>56.49</v>
      </c>
      <c r="U1632" s="181">
        <v>44561</v>
      </c>
    </row>
    <row r="1633" spans="1:21" ht="25.5" x14ac:dyDescent="0.2">
      <c r="A1633" s="466" t="s">
        <v>790</v>
      </c>
      <c r="B1633" s="487" t="s">
        <v>954</v>
      </c>
      <c r="C1633" s="195" t="s">
        <v>40</v>
      </c>
      <c r="D1633" s="57" t="s">
        <v>689</v>
      </c>
      <c r="E1633" s="195" t="s">
        <v>689</v>
      </c>
      <c r="F1633" s="56" t="s">
        <v>700</v>
      </c>
      <c r="G1633" s="57">
        <v>3</v>
      </c>
      <c r="H1633" s="475">
        <v>1308.4000000000001</v>
      </c>
      <c r="I1633" s="57">
        <v>1235.3</v>
      </c>
      <c r="J1633" s="57">
        <v>788</v>
      </c>
      <c r="K1633" s="468">
        <v>48</v>
      </c>
      <c r="L1633" s="488" t="s">
        <v>96</v>
      </c>
      <c r="M1633" s="51">
        <v>98549</v>
      </c>
      <c r="N1633" s="111">
        <v>0</v>
      </c>
      <c r="O1633" s="51">
        <v>44805.52</v>
      </c>
      <c r="P1633" s="51">
        <v>0</v>
      </c>
      <c r="Q1633" s="51">
        <v>53743.48</v>
      </c>
      <c r="R1633" s="51">
        <v>0</v>
      </c>
      <c r="S1633" s="51">
        <v>75.320238459186783</v>
      </c>
      <c r="T1633" s="51">
        <v>75.319999999999993</v>
      </c>
      <c r="U1633" s="192">
        <v>44561</v>
      </c>
    </row>
    <row r="1634" spans="1:21" ht="25.5" x14ac:dyDescent="0.2">
      <c r="A1634" s="466" t="s">
        <v>790</v>
      </c>
      <c r="B1634" s="487" t="s">
        <v>954</v>
      </c>
      <c r="C1634" s="195" t="s">
        <v>40</v>
      </c>
      <c r="D1634" s="57" t="s">
        <v>689</v>
      </c>
      <c r="E1634" s="195" t="s">
        <v>689</v>
      </c>
      <c r="F1634" s="56" t="s">
        <v>700</v>
      </c>
      <c r="G1634" s="57">
        <v>3</v>
      </c>
      <c r="H1634" s="56">
        <v>1308.4000000000001</v>
      </c>
      <c r="I1634" s="57">
        <v>1235.3</v>
      </c>
      <c r="J1634" s="57">
        <v>788</v>
      </c>
      <c r="K1634" s="468">
        <v>48</v>
      </c>
      <c r="L1634" s="488" t="s">
        <v>95</v>
      </c>
      <c r="M1634" s="51">
        <v>651099</v>
      </c>
      <c r="N1634" s="111">
        <v>0</v>
      </c>
      <c r="O1634" s="51">
        <v>296023.62</v>
      </c>
      <c r="P1634" s="51">
        <v>0</v>
      </c>
      <c r="Q1634" s="51">
        <v>355075.38</v>
      </c>
      <c r="R1634" s="51">
        <v>0</v>
      </c>
      <c r="S1634" s="51">
        <v>497.62992968511156</v>
      </c>
      <c r="T1634" s="51">
        <v>497.63</v>
      </c>
      <c r="U1634" s="192">
        <v>44561</v>
      </c>
    </row>
    <row r="1635" spans="1:21" ht="25.5" x14ac:dyDescent="0.2">
      <c r="A1635" s="466" t="s">
        <v>790</v>
      </c>
      <c r="B1635" s="487" t="s">
        <v>954</v>
      </c>
      <c r="C1635" s="195" t="s">
        <v>40</v>
      </c>
      <c r="D1635" s="57" t="s">
        <v>689</v>
      </c>
      <c r="E1635" s="195" t="s">
        <v>689</v>
      </c>
      <c r="F1635" s="56" t="s">
        <v>700</v>
      </c>
      <c r="G1635" s="57">
        <v>3</v>
      </c>
      <c r="H1635" s="475">
        <v>1308.4000000000001</v>
      </c>
      <c r="I1635" s="57">
        <v>1235.3</v>
      </c>
      <c r="J1635" s="57">
        <v>788</v>
      </c>
      <c r="K1635" s="468">
        <v>48</v>
      </c>
      <c r="L1635" s="488" t="s">
        <v>94</v>
      </c>
      <c r="M1635" s="51">
        <v>73912</v>
      </c>
      <c r="N1635" s="111">
        <v>0</v>
      </c>
      <c r="O1635" s="51">
        <v>33604.26</v>
      </c>
      <c r="P1635" s="51">
        <v>0</v>
      </c>
      <c r="Q1635" s="51">
        <v>40307.74</v>
      </c>
      <c r="R1635" s="51">
        <v>0</v>
      </c>
      <c r="S1635" s="51">
        <v>56.490369917456434</v>
      </c>
      <c r="T1635" s="51">
        <v>56.49</v>
      </c>
      <c r="U1635" s="192">
        <v>44561</v>
      </c>
    </row>
    <row r="1636" spans="1:21" ht="25.5" x14ac:dyDescent="0.2">
      <c r="A1636" s="466" t="s">
        <v>790</v>
      </c>
      <c r="B1636" s="487" t="s">
        <v>954</v>
      </c>
      <c r="C1636" s="195" t="s">
        <v>40</v>
      </c>
      <c r="D1636" s="57" t="s">
        <v>689</v>
      </c>
      <c r="E1636" s="195" t="s">
        <v>689</v>
      </c>
      <c r="F1636" s="56" t="s">
        <v>700</v>
      </c>
      <c r="G1636" s="57">
        <v>3</v>
      </c>
      <c r="H1636" s="56">
        <v>1308.4000000000001</v>
      </c>
      <c r="I1636" s="57">
        <v>1235.3</v>
      </c>
      <c r="J1636" s="57">
        <v>788</v>
      </c>
      <c r="K1636" s="468">
        <v>48</v>
      </c>
      <c r="L1636" s="488" t="s">
        <v>48</v>
      </c>
      <c r="M1636" s="51">
        <v>1820011</v>
      </c>
      <c r="N1636" s="111">
        <v>0</v>
      </c>
      <c r="O1636" s="51">
        <v>827472.07</v>
      </c>
      <c r="P1636" s="51">
        <v>0</v>
      </c>
      <c r="Q1636" s="51">
        <v>992538.93</v>
      </c>
      <c r="R1636" s="51">
        <v>0</v>
      </c>
      <c r="S1636" s="51">
        <v>1391.0203301742586</v>
      </c>
      <c r="T1636" s="51">
        <v>1391.02</v>
      </c>
      <c r="U1636" s="192">
        <v>44561</v>
      </c>
    </row>
    <row r="1637" spans="1:21" ht="25.5" x14ac:dyDescent="0.2">
      <c r="A1637" s="466" t="s">
        <v>790</v>
      </c>
      <c r="B1637" s="487" t="s">
        <v>954</v>
      </c>
      <c r="C1637" s="195" t="s">
        <v>40</v>
      </c>
      <c r="D1637" s="57" t="s">
        <v>689</v>
      </c>
      <c r="E1637" s="195" t="s">
        <v>689</v>
      </c>
      <c r="F1637" s="56" t="s">
        <v>700</v>
      </c>
      <c r="G1637" s="57">
        <v>3</v>
      </c>
      <c r="H1637" s="56">
        <v>1308.4000000000001</v>
      </c>
      <c r="I1637" s="57">
        <v>1235.3</v>
      </c>
      <c r="J1637" s="57">
        <v>788</v>
      </c>
      <c r="K1637" s="468">
        <v>48</v>
      </c>
      <c r="L1637" s="488" t="s">
        <v>41</v>
      </c>
      <c r="M1637" s="51">
        <v>635267</v>
      </c>
      <c r="N1637" s="111">
        <v>0</v>
      </c>
      <c r="O1637" s="51">
        <v>288825.56</v>
      </c>
      <c r="P1637" s="51">
        <v>0</v>
      </c>
      <c r="Q1637" s="51">
        <v>346441.44</v>
      </c>
      <c r="R1637" s="51">
        <v>0</v>
      </c>
      <c r="S1637" s="51">
        <v>485.529654539896</v>
      </c>
      <c r="T1637" s="51">
        <v>485.53</v>
      </c>
      <c r="U1637" s="192">
        <v>44561</v>
      </c>
    </row>
    <row r="1638" spans="1:21" ht="25.5" x14ac:dyDescent="0.2">
      <c r="A1638" s="466" t="s">
        <v>790</v>
      </c>
      <c r="B1638" s="487" t="s">
        <v>954</v>
      </c>
      <c r="C1638" s="195" t="s">
        <v>40</v>
      </c>
      <c r="D1638" s="57" t="s">
        <v>689</v>
      </c>
      <c r="E1638" s="195" t="s">
        <v>689</v>
      </c>
      <c r="F1638" s="56" t="s">
        <v>700</v>
      </c>
      <c r="G1638" s="57">
        <v>3</v>
      </c>
      <c r="H1638" s="56">
        <v>1308.4000000000001</v>
      </c>
      <c r="I1638" s="57">
        <v>1235.3</v>
      </c>
      <c r="J1638" s="57">
        <v>788</v>
      </c>
      <c r="K1638" s="468">
        <v>48</v>
      </c>
      <c r="L1638" s="488" t="s">
        <v>36</v>
      </c>
      <c r="M1638" s="51">
        <v>1033322</v>
      </c>
      <c r="N1638" s="111">
        <v>0</v>
      </c>
      <c r="O1638" s="51">
        <v>469802.16000000003</v>
      </c>
      <c r="P1638" s="51">
        <v>0</v>
      </c>
      <c r="Q1638" s="51">
        <v>563519.84</v>
      </c>
      <c r="R1638" s="51">
        <v>0</v>
      </c>
      <c r="S1638" s="51">
        <v>789.76001222867615</v>
      </c>
      <c r="T1638" s="51">
        <v>789.76</v>
      </c>
      <c r="U1638" s="192">
        <v>44561</v>
      </c>
    </row>
    <row r="1639" spans="1:21" ht="25.5" x14ac:dyDescent="0.2">
      <c r="A1639" s="466" t="s">
        <v>790</v>
      </c>
      <c r="B1639" s="487" t="s">
        <v>954</v>
      </c>
      <c r="C1639" s="195" t="s">
        <v>40</v>
      </c>
      <c r="D1639" s="57" t="s">
        <v>689</v>
      </c>
      <c r="E1639" s="195" t="s">
        <v>689</v>
      </c>
      <c r="F1639" s="56" t="s">
        <v>700</v>
      </c>
      <c r="G1639" s="57">
        <v>3</v>
      </c>
      <c r="H1639" s="56">
        <v>1308.4000000000001</v>
      </c>
      <c r="I1639" s="57">
        <v>1235.3</v>
      </c>
      <c r="J1639" s="57">
        <v>788</v>
      </c>
      <c r="K1639" s="468">
        <v>48</v>
      </c>
      <c r="L1639" s="488" t="s">
        <v>34</v>
      </c>
      <c r="M1639" s="51">
        <v>835152</v>
      </c>
      <c r="N1639" s="111">
        <v>0</v>
      </c>
      <c r="O1639" s="51">
        <v>379703.72</v>
      </c>
      <c r="P1639" s="111">
        <v>0</v>
      </c>
      <c r="Q1639" s="111">
        <v>455448.28</v>
      </c>
      <c r="R1639" s="111">
        <v>0</v>
      </c>
      <c r="S1639" s="111">
        <v>638.30021400183421</v>
      </c>
      <c r="T1639" s="51">
        <v>638.29999999999995</v>
      </c>
      <c r="U1639" s="192">
        <v>44561</v>
      </c>
    </row>
    <row r="1640" spans="1:21" ht="13.5" thickBot="1" x14ac:dyDescent="0.25">
      <c r="A1640" s="478"/>
      <c r="B1640" s="510" t="s">
        <v>31</v>
      </c>
      <c r="C1640" s="480" t="s">
        <v>18</v>
      </c>
      <c r="D1640" s="480" t="s">
        <v>18</v>
      </c>
      <c r="E1640" s="480" t="s">
        <v>18</v>
      </c>
      <c r="F1640" s="413" t="s">
        <v>18</v>
      </c>
      <c r="G1640" s="413" t="s">
        <v>18</v>
      </c>
      <c r="H1640" s="481">
        <f>H1639</f>
        <v>1308.4000000000001</v>
      </c>
      <c r="I1640" s="481">
        <f>I1639</f>
        <v>1235.3</v>
      </c>
      <c r="J1640" s="481">
        <f>J1639</f>
        <v>788</v>
      </c>
      <c r="K1640" s="482">
        <f>K1639</f>
        <v>48</v>
      </c>
      <c r="L1640" s="480" t="s">
        <v>18</v>
      </c>
      <c r="M1640" s="484">
        <v>5221224</v>
      </c>
      <c r="N1640" s="484">
        <v>0</v>
      </c>
      <c r="O1640" s="484">
        <v>2373841.17</v>
      </c>
      <c r="P1640" s="484">
        <v>0</v>
      </c>
      <c r="Q1640" s="484">
        <v>2847382.83</v>
      </c>
      <c r="R1640" s="484">
        <v>0</v>
      </c>
      <c r="S1640" s="484" t="s">
        <v>18</v>
      </c>
      <c r="T1640" s="484" t="s">
        <v>18</v>
      </c>
      <c r="U1640" s="544" t="s">
        <v>18</v>
      </c>
    </row>
    <row r="1641" spans="1:21" ht="13.5" thickBot="1" x14ac:dyDescent="0.25">
      <c r="A1641" s="152">
        <v>11</v>
      </c>
      <c r="B1641" s="27" t="s">
        <v>182</v>
      </c>
      <c r="C1641" s="25" t="s">
        <v>18</v>
      </c>
      <c r="D1641" s="25" t="s">
        <v>18</v>
      </c>
      <c r="E1641" s="25" t="s">
        <v>18</v>
      </c>
      <c r="F1641" s="25" t="s">
        <v>18</v>
      </c>
      <c r="G1641" s="25" t="s">
        <v>18</v>
      </c>
      <c r="H1641" s="82">
        <f>H1652+H1667+H1642</f>
        <v>9444.2000000000007</v>
      </c>
      <c r="I1641" s="82">
        <f>I1652+I1667+I1642</f>
        <v>8499.9</v>
      </c>
      <c r="J1641" s="82">
        <f>J1652+J1667+J1642</f>
        <v>3566.41</v>
      </c>
      <c r="K1641" s="359">
        <f>K1652+K1667+K1642</f>
        <v>306</v>
      </c>
      <c r="L1641" s="16" t="s">
        <v>18</v>
      </c>
      <c r="M1641" s="7">
        <f>M1642+M1652+M1667</f>
        <v>34391314</v>
      </c>
      <c r="N1641" s="82">
        <f t="shared" ref="N1641:R1641" si="473">N1642+N1652+N1667</f>
        <v>0</v>
      </c>
      <c r="O1641" s="82">
        <f>O1642+O1652+O1667</f>
        <v>6676569.6700000009</v>
      </c>
      <c r="P1641" s="82">
        <f t="shared" si="473"/>
        <v>24890929.739999998</v>
      </c>
      <c r="Q1641" s="82">
        <f t="shared" si="473"/>
        <v>2823814.59</v>
      </c>
      <c r="R1641" s="82">
        <f t="shared" si="473"/>
        <v>0</v>
      </c>
      <c r="S1641" s="7" t="s">
        <v>18</v>
      </c>
      <c r="T1641" s="7" t="s">
        <v>18</v>
      </c>
      <c r="U1641" s="28" t="s">
        <v>18</v>
      </c>
    </row>
    <row r="1642" spans="1:21" ht="13.5" thickBot="1" x14ac:dyDescent="0.25">
      <c r="A1642" s="155" t="s">
        <v>282</v>
      </c>
      <c r="B1642" s="27" t="s">
        <v>183</v>
      </c>
      <c r="C1642" s="25" t="s">
        <v>18</v>
      </c>
      <c r="D1642" s="25" t="s">
        <v>18</v>
      </c>
      <c r="E1642" s="25" t="s">
        <v>18</v>
      </c>
      <c r="F1642" s="25" t="s">
        <v>18</v>
      </c>
      <c r="G1642" s="25" t="s">
        <v>18</v>
      </c>
      <c r="H1642" s="7">
        <f>H1645+H1648+H1651</f>
        <v>3202</v>
      </c>
      <c r="I1642" s="7">
        <f t="shared" ref="I1642:K1642" si="474">I1645+I1648+I1651</f>
        <v>2909.6</v>
      </c>
      <c r="J1642" s="7">
        <f t="shared" si="474"/>
        <v>0</v>
      </c>
      <c r="K1642" s="454">
        <f t="shared" si="474"/>
        <v>92</v>
      </c>
      <c r="L1642" s="16" t="s">
        <v>18</v>
      </c>
      <c r="M1642" s="7">
        <v>8260327</v>
      </c>
      <c r="N1642" s="7">
        <v>0</v>
      </c>
      <c r="O1642" s="7">
        <v>1763978.82</v>
      </c>
      <c r="P1642" s="7">
        <v>5775733.6200000001</v>
      </c>
      <c r="Q1642" s="7">
        <v>720614.55999999994</v>
      </c>
      <c r="R1642" s="7">
        <v>0</v>
      </c>
      <c r="S1642" s="7" t="s">
        <v>18</v>
      </c>
      <c r="T1642" s="7" t="s">
        <v>18</v>
      </c>
      <c r="U1642" s="28" t="s">
        <v>18</v>
      </c>
    </row>
    <row r="1643" spans="1:21" x14ac:dyDescent="0.2">
      <c r="A1643" s="220" t="s">
        <v>283</v>
      </c>
      <c r="B1643" s="66" t="s">
        <v>1016</v>
      </c>
      <c r="C1643" s="38" t="s">
        <v>40</v>
      </c>
      <c r="D1643" s="39">
        <v>1980</v>
      </c>
      <c r="E1643" s="39"/>
      <c r="F1643" s="38" t="s">
        <v>125</v>
      </c>
      <c r="G1643" s="38">
        <v>2</v>
      </c>
      <c r="H1643" s="40">
        <v>1087.9000000000001</v>
      </c>
      <c r="I1643" s="40">
        <v>990.7</v>
      </c>
      <c r="J1643" s="459"/>
      <c r="K1643" s="353">
        <v>43</v>
      </c>
      <c r="L1643" s="8" t="s">
        <v>87</v>
      </c>
      <c r="M1643" s="40">
        <v>100663</v>
      </c>
      <c r="N1643" s="40">
        <v>0</v>
      </c>
      <c r="O1643" s="40">
        <v>21496.41</v>
      </c>
      <c r="P1643" s="40">
        <v>70384.95</v>
      </c>
      <c r="Q1643" s="40">
        <v>8781.64</v>
      </c>
      <c r="R1643" s="40">
        <v>0</v>
      </c>
      <c r="S1643" s="40">
        <f t="shared" ref="S1643:S1644" si="475">M1643/H1643</f>
        <v>92.529644268774689</v>
      </c>
      <c r="T1643" s="40">
        <v>92.53</v>
      </c>
      <c r="U1643" s="186">
        <v>44561</v>
      </c>
    </row>
    <row r="1644" spans="1:21" ht="13.5" thickBot="1" x14ac:dyDescent="0.25">
      <c r="A1644" s="220" t="s">
        <v>283</v>
      </c>
      <c r="B1644" s="66" t="s">
        <v>1016</v>
      </c>
      <c r="C1644" s="59" t="s">
        <v>40</v>
      </c>
      <c r="D1644" s="75">
        <v>1980</v>
      </c>
      <c r="E1644" s="75"/>
      <c r="F1644" s="59" t="s">
        <v>125</v>
      </c>
      <c r="G1644" s="59">
        <v>2</v>
      </c>
      <c r="H1644" s="60">
        <v>1087.9000000000001</v>
      </c>
      <c r="I1644" s="60">
        <v>990.7</v>
      </c>
      <c r="J1644" s="453"/>
      <c r="K1644" s="358">
        <v>43</v>
      </c>
      <c r="L1644" s="63" t="s">
        <v>36</v>
      </c>
      <c r="M1644" s="32">
        <v>2705836</v>
      </c>
      <c r="N1644" s="60">
        <v>0</v>
      </c>
      <c r="O1644" s="40">
        <v>577826.68999999994</v>
      </c>
      <c r="P1644" s="40">
        <v>1891957.54</v>
      </c>
      <c r="Q1644" s="40">
        <v>236051.77</v>
      </c>
      <c r="R1644" s="60">
        <v>0</v>
      </c>
      <c r="S1644" s="40">
        <f t="shared" si="475"/>
        <v>2487.2102215277137</v>
      </c>
      <c r="T1644" s="60">
        <v>2487.21</v>
      </c>
      <c r="U1644" s="276">
        <v>44561</v>
      </c>
    </row>
    <row r="1645" spans="1:21" ht="13.5" thickBot="1" x14ac:dyDescent="0.25">
      <c r="A1645" s="87"/>
      <c r="B1645" s="33" t="s">
        <v>31</v>
      </c>
      <c r="C1645" s="25" t="s">
        <v>18</v>
      </c>
      <c r="D1645" s="25" t="s">
        <v>18</v>
      </c>
      <c r="E1645" s="25" t="s">
        <v>18</v>
      </c>
      <c r="F1645" s="25" t="s">
        <v>18</v>
      </c>
      <c r="G1645" s="25" t="s">
        <v>18</v>
      </c>
      <c r="H1645" s="7">
        <f>H1643</f>
        <v>1087.9000000000001</v>
      </c>
      <c r="I1645" s="7">
        <f>I1643</f>
        <v>990.7</v>
      </c>
      <c r="J1645" s="7">
        <f>J1643</f>
        <v>0</v>
      </c>
      <c r="K1645" s="335">
        <f>K1643</f>
        <v>43</v>
      </c>
      <c r="L1645" s="16" t="s">
        <v>18</v>
      </c>
      <c r="M1645" s="7">
        <v>2806499</v>
      </c>
      <c r="N1645" s="7">
        <v>0</v>
      </c>
      <c r="O1645" s="7">
        <v>599323.1</v>
      </c>
      <c r="P1645" s="7">
        <v>1962342.49</v>
      </c>
      <c r="Q1645" s="7">
        <v>244833.40999999997</v>
      </c>
      <c r="R1645" s="7">
        <v>0</v>
      </c>
      <c r="S1645" s="7" t="s">
        <v>18</v>
      </c>
      <c r="T1645" s="7" t="s">
        <v>18</v>
      </c>
      <c r="U1645" s="28" t="s">
        <v>18</v>
      </c>
    </row>
    <row r="1646" spans="1:21" x14ac:dyDescent="0.2">
      <c r="A1646" s="220" t="s">
        <v>659</v>
      </c>
      <c r="B1646" s="66" t="s">
        <v>1017</v>
      </c>
      <c r="C1646" s="38" t="s">
        <v>40</v>
      </c>
      <c r="D1646" s="39">
        <v>1978</v>
      </c>
      <c r="E1646" s="39"/>
      <c r="F1646" s="38" t="s">
        <v>125</v>
      </c>
      <c r="G1646" s="38">
        <v>2</v>
      </c>
      <c r="H1646" s="40">
        <v>1070.8</v>
      </c>
      <c r="I1646" s="40">
        <v>972.8</v>
      </c>
      <c r="J1646" s="459"/>
      <c r="K1646" s="353">
        <v>16</v>
      </c>
      <c r="L1646" s="8" t="s">
        <v>87</v>
      </c>
      <c r="M1646" s="40">
        <v>99081</v>
      </c>
      <c r="N1646" s="40">
        <v>0</v>
      </c>
      <c r="O1646" s="40">
        <v>21158.58</v>
      </c>
      <c r="P1646" s="40">
        <v>69278.789999999994</v>
      </c>
      <c r="Q1646" s="40">
        <v>8643.6299999999992</v>
      </c>
      <c r="R1646" s="40">
        <v>0</v>
      </c>
      <c r="S1646" s="40">
        <f t="shared" ref="S1646:S1647" si="476">M1646/H1646</f>
        <v>92.529884198729931</v>
      </c>
      <c r="T1646" s="40">
        <v>92.53</v>
      </c>
      <c r="U1646" s="186">
        <v>44561</v>
      </c>
    </row>
    <row r="1647" spans="1:21" ht="13.5" thickBot="1" x14ac:dyDescent="0.25">
      <c r="A1647" s="220" t="s">
        <v>659</v>
      </c>
      <c r="B1647" s="66" t="s">
        <v>1017</v>
      </c>
      <c r="C1647" s="59" t="s">
        <v>40</v>
      </c>
      <c r="D1647" s="75">
        <v>1978</v>
      </c>
      <c r="E1647" s="75"/>
      <c r="F1647" s="59" t="s">
        <v>125</v>
      </c>
      <c r="G1647" s="59">
        <v>2</v>
      </c>
      <c r="H1647" s="60">
        <v>1070.8</v>
      </c>
      <c r="I1647" s="60">
        <v>972.8</v>
      </c>
      <c r="J1647" s="453"/>
      <c r="K1647" s="358">
        <v>16</v>
      </c>
      <c r="L1647" s="63" t="s">
        <v>36</v>
      </c>
      <c r="M1647" s="32">
        <v>2663304</v>
      </c>
      <c r="N1647" s="60">
        <v>0</v>
      </c>
      <c r="O1647" s="40">
        <v>568744.06000000006</v>
      </c>
      <c r="P1647" s="40">
        <v>1862218.58</v>
      </c>
      <c r="Q1647" s="40">
        <v>232341.36</v>
      </c>
      <c r="R1647" s="60">
        <v>0</v>
      </c>
      <c r="S1647" s="40">
        <f t="shared" si="476"/>
        <v>2487.2095629435935</v>
      </c>
      <c r="T1647" s="60">
        <v>2487.21</v>
      </c>
      <c r="U1647" s="276">
        <v>44561</v>
      </c>
    </row>
    <row r="1648" spans="1:21" ht="13.5" thickBot="1" x14ac:dyDescent="0.25">
      <c r="A1648" s="87"/>
      <c r="B1648" s="33" t="s">
        <v>31</v>
      </c>
      <c r="C1648" s="25" t="s">
        <v>18</v>
      </c>
      <c r="D1648" s="25" t="s">
        <v>18</v>
      </c>
      <c r="E1648" s="25" t="s">
        <v>18</v>
      </c>
      <c r="F1648" s="25" t="s">
        <v>18</v>
      </c>
      <c r="G1648" s="25" t="s">
        <v>18</v>
      </c>
      <c r="H1648" s="7">
        <f>H1646</f>
        <v>1070.8</v>
      </c>
      <c r="I1648" s="7">
        <f>I1646</f>
        <v>972.8</v>
      </c>
      <c r="J1648" s="7">
        <f>J1646</f>
        <v>0</v>
      </c>
      <c r="K1648" s="335">
        <f>K1646</f>
        <v>16</v>
      </c>
      <c r="L1648" s="16" t="s">
        <v>18</v>
      </c>
      <c r="M1648" s="7">
        <v>2762385</v>
      </c>
      <c r="N1648" s="7">
        <v>0</v>
      </c>
      <c r="O1648" s="7">
        <v>589902.64</v>
      </c>
      <c r="P1648" s="7">
        <v>1931497.37</v>
      </c>
      <c r="Q1648" s="7">
        <v>240984.99</v>
      </c>
      <c r="R1648" s="7">
        <v>0</v>
      </c>
      <c r="S1648" s="7" t="s">
        <v>18</v>
      </c>
      <c r="T1648" s="7" t="s">
        <v>18</v>
      </c>
      <c r="U1648" s="28" t="s">
        <v>18</v>
      </c>
    </row>
    <row r="1649" spans="1:21" x14ac:dyDescent="0.2">
      <c r="A1649" s="220" t="s">
        <v>660</v>
      </c>
      <c r="B1649" s="66" t="s">
        <v>1014</v>
      </c>
      <c r="C1649" s="38" t="s">
        <v>40</v>
      </c>
      <c r="D1649" s="39">
        <v>1975</v>
      </c>
      <c r="E1649" s="39"/>
      <c r="F1649" s="38" t="s">
        <v>125</v>
      </c>
      <c r="G1649" s="38">
        <v>2</v>
      </c>
      <c r="H1649" s="40">
        <v>1043.3</v>
      </c>
      <c r="I1649" s="40">
        <v>946.1</v>
      </c>
      <c r="J1649" s="459"/>
      <c r="K1649" s="353">
        <v>33</v>
      </c>
      <c r="L1649" s="8" t="s">
        <v>87</v>
      </c>
      <c r="M1649" s="40">
        <v>96537</v>
      </c>
      <c r="N1649" s="40">
        <v>0</v>
      </c>
      <c r="O1649" s="40">
        <v>20615.310000000001</v>
      </c>
      <c r="P1649" s="40">
        <v>67499.990000000005</v>
      </c>
      <c r="Q1649" s="40">
        <v>8421.7000000000007</v>
      </c>
      <c r="R1649" s="40">
        <v>0</v>
      </c>
      <c r="S1649" s="40">
        <f t="shared" ref="S1649:S1650" si="477">M1649/H1649</f>
        <v>92.53043228218155</v>
      </c>
      <c r="T1649" s="40">
        <v>92.53</v>
      </c>
      <c r="U1649" s="186">
        <v>44561</v>
      </c>
    </row>
    <row r="1650" spans="1:21" ht="13.5" thickBot="1" x14ac:dyDescent="0.25">
      <c r="A1650" s="220" t="s">
        <v>660</v>
      </c>
      <c r="B1650" s="66" t="s">
        <v>1014</v>
      </c>
      <c r="C1650" s="59" t="s">
        <v>40</v>
      </c>
      <c r="D1650" s="75">
        <v>1975</v>
      </c>
      <c r="E1650" s="75"/>
      <c r="F1650" s="59" t="s">
        <v>125</v>
      </c>
      <c r="G1650" s="59">
        <v>2</v>
      </c>
      <c r="H1650" s="60">
        <v>1043.3</v>
      </c>
      <c r="I1650" s="60">
        <v>946.1</v>
      </c>
      <c r="J1650" s="453"/>
      <c r="K1650" s="358">
        <v>33</v>
      </c>
      <c r="L1650" s="63" t="s">
        <v>36</v>
      </c>
      <c r="M1650" s="32">
        <v>2594906</v>
      </c>
      <c r="N1650" s="60">
        <v>0</v>
      </c>
      <c r="O1650" s="40">
        <v>554137.77</v>
      </c>
      <c r="P1650" s="40">
        <v>1814393.77</v>
      </c>
      <c r="Q1650" s="40">
        <v>226374.46</v>
      </c>
      <c r="R1650" s="60">
        <v>0</v>
      </c>
      <c r="S1650" s="40">
        <f t="shared" si="477"/>
        <v>2487.2098150100642</v>
      </c>
      <c r="T1650" s="60">
        <v>2487.21</v>
      </c>
      <c r="U1650" s="276">
        <v>44561</v>
      </c>
    </row>
    <row r="1651" spans="1:21" ht="13.5" thickBot="1" x14ac:dyDescent="0.25">
      <c r="A1651" s="87"/>
      <c r="B1651" s="33" t="s">
        <v>31</v>
      </c>
      <c r="C1651" s="25" t="s">
        <v>18</v>
      </c>
      <c r="D1651" s="25" t="s">
        <v>18</v>
      </c>
      <c r="E1651" s="25" t="s">
        <v>18</v>
      </c>
      <c r="F1651" s="25" t="s">
        <v>18</v>
      </c>
      <c r="G1651" s="25" t="s">
        <v>18</v>
      </c>
      <c r="H1651" s="7">
        <f>H1649</f>
        <v>1043.3</v>
      </c>
      <c r="I1651" s="7">
        <f>I1649</f>
        <v>946.1</v>
      </c>
      <c r="J1651" s="7">
        <f>J1649</f>
        <v>0</v>
      </c>
      <c r="K1651" s="335">
        <f>K1649</f>
        <v>33</v>
      </c>
      <c r="L1651" s="16" t="s">
        <v>18</v>
      </c>
      <c r="M1651" s="7">
        <v>2691443</v>
      </c>
      <c r="N1651" s="7">
        <v>0</v>
      </c>
      <c r="O1651" s="7">
        <v>574753.08000000007</v>
      </c>
      <c r="P1651" s="7">
        <v>1881893.76</v>
      </c>
      <c r="Q1651" s="7">
        <v>234796.16</v>
      </c>
      <c r="R1651" s="7">
        <v>0</v>
      </c>
      <c r="S1651" s="7" t="s">
        <v>18</v>
      </c>
      <c r="T1651" s="7" t="s">
        <v>18</v>
      </c>
      <c r="U1651" s="28" t="s">
        <v>18</v>
      </c>
    </row>
    <row r="1652" spans="1:21" ht="13.5" thickBot="1" x14ac:dyDescent="0.25">
      <c r="A1652" s="154" t="s">
        <v>284</v>
      </c>
      <c r="B1652" s="27" t="s">
        <v>396</v>
      </c>
      <c r="C1652" s="25" t="s">
        <v>18</v>
      </c>
      <c r="D1652" s="25" t="s">
        <v>18</v>
      </c>
      <c r="E1652" s="25" t="s">
        <v>18</v>
      </c>
      <c r="F1652" s="25" t="s">
        <v>18</v>
      </c>
      <c r="G1652" s="25" t="s">
        <v>18</v>
      </c>
      <c r="H1652" s="7">
        <f>SUM(H1654+H1656+H1658+H1660+H1662+H1664+H1666)</f>
        <v>4261.8999999999996</v>
      </c>
      <c r="I1652" s="7">
        <f>SUM(I1654+I1656+I1658+I1660+I1662+I1664+I1666)</f>
        <v>3848.6</v>
      </c>
      <c r="J1652" s="7">
        <f t="shared" ref="J1652" si="478">SUM(J1654+J1656+J1658+J1660+J1662+J1664+J1666)</f>
        <v>2364.11</v>
      </c>
      <c r="K1652" s="335">
        <f>SUM(K1654+K1656+K1658+K1660+K1662+K1664+K1666)</f>
        <v>156</v>
      </c>
      <c r="L1652" s="16" t="s">
        <v>18</v>
      </c>
      <c r="M1652" s="7">
        <v>25991812</v>
      </c>
      <c r="N1652" s="7">
        <v>0</v>
      </c>
      <c r="O1652" s="7">
        <v>4811346.540000001</v>
      </c>
      <c r="P1652" s="7">
        <v>19115196.119999997</v>
      </c>
      <c r="Q1652" s="7">
        <v>2065269.34</v>
      </c>
      <c r="R1652" s="7">
        <v>0</v>
      </c>
      <c r="S1652" s="7" t="s">
        <v>18</v>
      </c>
      <c r="T1652" s="7" t="s">
        <v>18</v>
      </c>
      <c r="U1652" s="28" t="s">
        <v>18</v>
      </c>
    </row>
    <row r="1653" spans="1:21" ht="13.5" thickBot="1" x14ac:dyDescent="0.25">
      <c r="A1653" s="223" t="s">
        <v>285</v>
      </c>
      <c r="B1653" s="68" t="s">
        <v>391</v>
      </c>
      <c r="C1653" s="30" t="s">
        <v>40</v>
      </c>
      <c r="D1653" s="31">
        <v>1981</v>
      </c>
      <c r="E1653" s="31"/>
      <c r="F1653" s="30" t="s">
        <v>125</v>
      </c>
      <c r="G1653" s="30">
        <v>2</v>
      </c>
      <c r="H1653" s="32">
        <v>841.2</v>
      </c>
      <c r="I1653" s="32">
        <v>740.4</v>
      </c>
      <c r="J1653" s="32">
        <v>466.12</v>
      </c>
      <c r="K1653" s="357">
        <v>26</v>
      </c>
      <c r="L1653" s="17" t="s">
        <v>83</v>
      </c>
      <c r="M1653" s="32">
        <v>6749156</v>
      </c>
      <c r="N1653" s="32">
        <v>0</v>
      </c>
      <c r="O1653" s="32">
        <v>4722166.97</v>
      </c>
      <c r="P1653" s="32">
        <v>0</v>
      </c>
      <c r="Q1653" s="32">
        <v>2026989.03</v>
      </c>
      <c r="R1653" s="32">
        <v>0</v>
      </c>
      <c r="S1653" s="32">
        <f>SUM(M1653/I1653)</f>
        <v>9115.5537547271742</v>
      </c>
      <c r="T1653" s="32">
        <v>5521.79</v>
      </c>
      <c r="U1653" s="272">
        <v>44561</v>
      </c>
    </row>
    <row r="1654" spans="1:21" ht="13.5" thickBot="1" x14ac:dyDescent="0.25">
      <c r="A1654" s="87"/>
      <c r="B1654" s="33" t="s">
        <v>31</v>
      </c>
      <c r="C1654" s="25" t="s">
        <v>18</v>
      </c>
      <c r="D1654" s="25" t="s">
        <v>18</v>
      </c>
      <c r="E1654" s="25" t="s">
        <v>18</v>
      </c>
      <c r="F1654" s="25" t="s">
        <v>18</v>
      </c>
      <c r="G1654" s="25" t="s">
        <v>18</v>
      </c>
      <c r="H1654" s="7">
        <f>SUM(H1653)</f>
        <v>841.2</v>
      </c>
      <c r="I1654" s="7">
        <f t="shared" ref="I1654:K1654" si="479">SUM(I1653)</f>
        <v>740.4</v>
      </c>
      <c r="J1654" s="7">
        <f t="shared" si="479"/>
        <v>466.12</v>
      </c>
      <c r="K1654" s="335">
        <f t="shared" si="479"/>
        <v>26</v>
      </c>
      <c r="L1654" s="16" t="s">
        <v>18</v>
      </c>
      <c r="M1654" s="7">
        <v>6749156</v>
      </c>
      <c r="N1654" s="7">
        <v>0</v>
      </c>
      <c r="O1654" s="7">
        <v>4722166.97</v>
      </c>
      <c r="P1654" s="7">
        <v>0</v>
      </c>
      <c r="Q1654" s="7">
        <v>2026989.03</v>
      </c>
      <c r="R1654" s="7">
        <v>0</v>
      </c>
      <c r="S1654" s="7" t="s">
        <v>18</v>
      </c>
      <c r="T1654" s="7" t="s">
        <v>18</v>
      </c>
      <c r="U1654" s="28" t="s">
        <v>18</v>
      </c>
    </row>
    <row r="1655" spans="1:21" ht="13.5" thickBot="1" x14ac:dyDescent="0.25">
      <c r="A1655" s="223" t="s">
        <v>286</v>
      </c>
      <c r="B1655" s="68" t="s">
        <v>392</v>
      </c>
      <c r="C1655" s="30" t="s">
        <v>40</v>
      </c>
      <c r="D1655" s="31">
        <v>1978</v>
      </c>
      <c r="E1655" s="31"/>
      <c r="F1655" s="30" t="s">
        <v>125</v>
      </c>
      <c r="G1655" s="30">
        <v>2</v>
      </c>
      <c r="H1655" s="32">
        <v>531</v>
      </c>
      <c r="I1655" s="32">
        <v>486.9</v>
      </c>
      <c r="J1655" s="32">
        <v>299.97000000000003</v>
      </c>
      <c r="K1655" s="357">
        <v>17</v>
      </c>
      <c r="L1655" s="17" t="s">
        <v>83</v>
      </c>
      <c r="M1655" s="32">
        <v>6153055</v>
      </c>
      <c r="N1655" s="32">
        <v>0</v>
      </c>
      <c r="O1655" s="32">
        <v>4085.98</v>
      </c>
      <c r="P1655" s="32">
        <v>6147215.1199999992</v>
      </c>
      <c r="Q1655" s="32">
        <v>1753.9</v>
      </c>
      <c r="R1655" s="32">
        <v>0</v>
      </c>
      <c r="S1655" s="32">
        <f>SUM(M1655/I1655)</f>
        <v>12637.204764838776</v>
      </c>
      <c r="T1655" s="32">
        <v>5521.79</v>
      </c>
      <c r="U1655" s="272">
        <v>44561</v>
      </c>
    </row>
    <row r="1656" spans="1:21" ht="13.5" thickBot="1" x14ac:dyDescent="0.25">
      <c r="A1656" s="87"/>
      <c r="B1656" s="33" t="s">
        <v>31</v>
      </c>
      <c r="C1656" s="25" t="s">
        <v>18</v>
      </c>
      <c r="D1656" s="25" t="s">
        <v>18</v>
      </c>
      <c r="E1656" s="25" t="s">
        <v>18</v>
      </c>
      <c r="F1656" s="25" t="s">
        <v>18</v>
      </c>
      <c r="G1656" s="25" t="s">
        <v>18</v>
      </c>
      <c r="H1656" s="7">
        <f>SUM(H1655)</f>
        <v>531</v>
      </c>
      <c r="I1656" s="7">
        <f t="shared" ref="I1656:K1656" si="480">SUM(I1655)</f>
        <v>486.9</v>
      </c>
      <c r="J1656" s="7">
        <f t="shared" si="480"/>
        <v>299.97000000000003</v>
      </c>
      <c r="K1656" s="335">
        <f t="shared" si="480"/>
        <v>17</v>
      </c>
      <c r="L1656" s="16" t="s">
        <v>18</v>
      </c>
      <c r="M1656" s="7">
        <v>6153055</v>
      </c>
      <c r="N1656" s="7">
        <v>0</v>
      </c>
      <c r="O1656" s="7">
        <v>4085.98</v>
      </c>
      <c r="P1656" s="7">
        <v>6147215.1199999992</v>
      </c>
      <c r="Q1656" s="7">
        <v>1753.9</v>
      </c>
      <c r="R1656" s="7">
        <v>0</v>
      </c>
      <c r="S1656" s="7" t="s">
        <v>18</v>
      </c>
      <c r="T1656" s="7" t="s">
        <v>18</v>
      </c>
      <c r="U1656" s="28" t="s">
        <v>18</v>
      </c>
    </row>
    <row r="1657" spans="1:21" ht="13.5" thickBot="1" x14ac:dyDescent="0.25">
      <c r="A1657" s="223" t="s">
        <v>287</v>
      </c>
      <c r="B1657" s="68" t="s">
        <v>393</v>
      </c>
      <c r="C1657" s="30" t="s">
        <v>40</v>
      </c>
      <c r="D1657" s="31">
        <v>1981</v>
      </c>
      <c r="E1657" s="31"/>
      <c r="F1657" s="30" t="s">
        <v>125</v>
      </c>
      <c r="G1657" s="30">
        <v>2</v>
      </c>
      <c r="H1657" s="32">
        <v>840</v>
      </c>
      <c r="I1657" s="32">
        <v>740.6</v>
      </c>
      <c r="J1657" s="32">
        <v>461.55</v>
      </c>
      <c r="K1657" s="357">
        <v>25</v>
      </c>
      <c r="L1657" s="17" t="s">
        <v>83</v>
      </c>
      <c r="M1657" s="32">
        <v>6972977</v>
      </c>
      <c r="N1657" s="32">
        <v>0</v>
      </c>
      <c r="O1657" s="32">
        <v>0</v>
      </c>
      <c r="P1657" s="32">
        <v>6972977</v>
      </c>
      <c r="Q1657" s="32">
        <v>0</v>
      </c>
      <c r="R1657" s="32">
        <v>0</v>
      </c>
      <c r="S1657" s="32">
        <f>SUM(M1657/I1657)</f>
        <v>9415.3078584931136</v>
      </c>
      <c r="T1657" s="32">
        <v>5521.79</v>
      </c>
      <c r="U1657" s="272">
        <v>44561</v>
      </c>
    </row>
    <row r="1658" spans="1:21" ht="13.5" thickBot="1" x14ac:dyDescent="0.25">
      <c r="A1658" s="87"/>
      <c r="B1658" s="33" t="s">
        <v>31</v>
      </c>
      <c r="C1658" s="25" t="s">
        <v>18</v>
      </c>
      <c r="D1658" s="25" t="s">
        <v>18</v>
      </c>
      <c r="E1658" s="25" t="s">
        <v>18</v>
      </c>
      <c r="F1658" s="25" t="s">
        <v>18</v>
      </c>
      <c r="G1658" s="25" t="s">
        <v>18</v>
      </c>
      <c r="H1658" s="7">
        <f>SUM(H1657)</f>
        <v>840</v>
      </c>
      <c r="I1658" s="7">
        <f t="shared" ref="I1658:K1658" si="481">SUM(I1657)</f>
        <v>740.6</v>
      </c>
      <c r="J1658" s="7">
        <f t="shared" si="481"/>
        <v>461.55</v>
      </c>
      <c r="K1658" s="335">
        <f t="shared" si="481"/>
        <v>25</v>
      </c>
      <c r="L1658" s="16" t="s">
        <v>18</v>
      </c>
      <c r="M1658" s="7">
        <v>6972977</v>
      </c>
      <c r="N1658" s="7">
        <v>0</v>
      </c>
      <c r="O1658" s="7">
        <v>0</v>
      </c>
      <c r="P1658" s="7">
        <v>6972977</v>
      </c>
      <c r="Q1658" s="7">
        <v>0</v>
      </c>
      <c r="R1658" s="7">
        <v>0</v>
      </c>
      <c r="S1658" s="7" t="s">
        <v>18</v>
      </c>
      <c r="T1658" s="7" t="s">
        <v>18</v>
      </c>
      <c r="U1658" s="28" t="s">
        <v>18</v>
      </c>
    </row>
    <row r="1659" spans="1:21" ht="13.5" thickBot="1" x14ac:dyDescent="0.25">
      <c r="A1659" s="223" t="s">
        <v>288</v>
      </c>
      <c r="B1659" s="68" t="s">
        <v>621</v>
      </c>
      <c r="C1659" s="30" t="s">
        <v>40</v>
      </c>
      <c r="D1659" s="31">
        <v>1976</v>
      </c>
      <c r="E1659" s="31"/>
      <c r="F1659" s="30" t="s">
        <v>125</v>
      </c>
      <c r="G1659" s="30">
        <v>2</v>
      </c>
      <c r="H1659" s="32">
        <v>525.1</v>
      </c>
      <c r="I1659" s="32">
        <v>480</v>
      </c>
      <c r="J1659" s="32">
        <v>298.13</v>
      </c>
      <c r="K1659" s="357">
        <v>22</v>
      </c>
      <c r="L1659" s="17" t="s">
        <v>83</v>
      </c>
      <c r="M1659" s="32">
        <v>5995004</v>
      </c>
      <c r="N1659" s="32">
        <v>0</v>
      </c>
      <c r="O1659" s="32">
        <v>0</v>
      </c>
      <c r="P1659" s="32">
        <v>5995004</v>
      </c>
      <c r="Q1659" s="32">
        <v>0</v>
      </c>
      <c r="R1659" s="32">
        <v>0</v>
      </c>
      <c r="S1659" s="32">
        <f>SUM(M1659/I1659)</f>
        <v>12489.591666666667</v>
      </c>
      <c r="T1659" s="32">
        <v>5521.79</v>
      </c>
      <c r="U1659" s="272">
        <v>44561</v>
      </c>
    </row>
    <row r="1660" spans="1:21" ht="13.5" thickBot="1" x14ac:dyDescent="0.25">
      <c r="A1660" s="87"/>
      <c r="B1660" s="33" t="s">
        <v>31</v>
      </c>
      <c r="C1660" s="25" t="s">
        <v>18</v>
      </c>
      <c r="D1660" s="25" t="s">
        <v>18</v>
      </c>
      <c r="E1660" s="25" t="s">
        <v>18</v>
      </c>
      <c r="F1660" s="25" t="s">
        <v>18</v>
      </c>
      <c r="G1660" s="25" t="s">
        <v>18</v>
      </c>
      <c r="H1660" s="7">
        <f>SUM(H1659)</f>
        <v>525.1</v>
      </c>
      <c r="I1660" s="7">
        <f t="shared" ref="I1660:K1660" si="482">SUM(I1659)</f>
        <v>480</v>
      </c>
      <c r="J1660" s="7">
        <f t="shared" si="482"/>
        <v>298.13</v>
      </c>
      <c r="K1660" s="335">
        <f t="shared" si="482"/>
        <v>22</v>
      </c>
      <c r="L1660" s="16" t="s">
        <v>18</v>
      </c>
      <c r="M1660" s="7">
        <v>5995004</v>
      </c>
      <c r="N1660" s="7">
        <v>0</v>
      </c>
      <c r="O1660" s="7">
        <v>0</v>
      </c>
      <c r="P1660" s="7">
        <v>5995004</v>
      </c>
      <c r="Q1660" s="7">
        <v>0</v>
      </c>
      <c r="R1660" s="7">
        <v>0</v>
      </c>
      <c r="S1660" s="7" t="s">
        <v>18</v>
      </c>
      <c r="T1660" s="7" t="s">
        <v>18</v>
      </c>
      <c r="U1660" s="28" t="s">
        <v>18</v>
      </c>
    </row>
    <row r="1661" spans="1:21" ht="13.5" thickBot="1" x14ac:dyDescent="0.25">
      <c r="A1661" s="223" t="s">
        <v>289</v>
      </c>
      <c r="B1661" s="68" t="s">
        <v>511</v>
      </c>
      <c r="C1661" s="30" t="s">
        <v>40</v>
      </c>
      <c r="D1661" s="31">
        <v>1960</v>
      </c>
      <c r="E1661" s="31"/>
      <c r="F1661" s="30" t="s">
        <v>125</v>
      </c>
      <c r="G1661" s="30">
        <v>2</v>
      </c>
      <c r="H1661" s="32">
        <v>441.8</v>
      </c>
      <c r="I1661" s="32">
        <v>400.5</v>
      </c>
      <c r="J1661" s="32">
        <v>244.8</v>
      </c>
      <c r="K1661" s="357">
        <v>18</v>
      </c>
      <c r="L1661" s="17" t="s">
        <v>394</v>
      </c>
      <c r="M1661" s="32">
        <v>50710</v>
      </c>
      <c r="N1661" s="32">
        <v>0</v>
      </c>
      <c r="O1661" s="32">
        <v>35480.15</v>
      </c>
      <c r="P1661" s="32">
        <v>0</v>
      </c>
      <c r="Q1661" s="32">
        <v>15229.85</v>
      </c>
      <c r="R1661" s="32">
        <v>0</v>
      </c>
      <c r="S1661" s="32">
        <f>SUM(M1661/I1661)</f>
        <v>126.6167290886392</v>
      </c>
      <c r="T1661" s="32">
        <v>114.78</v>
      </c>
      <c r="U1661" s="272">
        <v>44561</v>
      </c>
    </row>
    <row r="1662" spans="1:21" ht="13.5" thickBot="1" x14ac:dyDescent="0.25">
      <c r="A1662" s="87"/>
      <c r="B1662" s="33" t="s">
        <v>31</v>
      </c>
      <c r="C1662" s="25" t="s">
        <v>18</v>
      </c>
      <c r="D1662" s="25" t="s">
        <v>18</v>
      </c>
      <c r="E1662" s="25" t="s">
        <v>18</v>
      </c>
      <c r="F1662" s="25" t="s">
        <v>18</v>
      </c>
      <c r="G1662" s="25" t="s">
        <v>18</v>
      </c>
      <c r="H1662" s="7">
        <f>SUM(H1661)</f>
        <v>441.8</v>
      </c>
      <c r="I1662" s="7">
        <f>SUM(I1661)</f>
        <v>400.5</v>
      </c>
      <c r="J1662" s="7">
        <f>SUM(J1661)</f>
        <v>244.8</v>
      </c>
      <c r="K1662" s="335">
        <f>SUM(K1661)</f>
        <v>18</v>
      </c>
      <c r="L1662" s="16" t="s">
        <v>18</v>
      </c>
      <c r="M1662" s="7">
        <v>50710</v>
      </c>
      <c r="N1662" s="7">
        <v>0</v>
      </c>
      <c r="O1662" s="7">
        <v>35480.15</v>
      </c>
      <c r="P1662" s="7">
        <v>0</v>
      </c>
      <c r="Q1662" s="7">
        <v>15229.85</v>
      </c>
      <c r="R1662" s="7">
        <v>0</v>
      </c>
      <c r="S1662" s="7" t="s">
        <v>18</v>
      </c>
      <c r="T1662" s="7" t="s">
        <v>18</v>
      </c>
      <c r="U1662" s="28" t="s">
        <v>18</v>
      </c>
    </row>
    <row r="1663" spans="1:21" ht="13.5" thickBot="1" x14ac:dyDescent="0.25">
      <c r="A1663" s="223" t="s">
        <v>513</v>
      </c>
      <c r="B1663" s="68" t="s">
        <v>512</v>
      </c>
      <c r="C1663" s="30" t="s">
        <v>40</v>
      </c>
      <c r="D1663" s="31">
        <v>1974</v>
      </c>
      <c r="E1663" s="31">
        <v>2006</v>
      </c>
      <c r="F1663" s="30" t="s">
        <v>125</v>
      </c>
      <c r="G1663" s="30">
        <v>2</v>
      </c>
      <c r="H1663" s="32">
        <v>538.5</v>
      </c>
      <c r="I1663" s="32">
        <v>497.5</v>
      </c>
      <c r="J1663" s="32">
        <v>294.98</v>
      </c>
      <c r="K1663" s="357">
        <v>30</v>
      </c>
      <c r="L1663" s="89" t="s">
        <v>93</v>
      </c>
      <c r="M1663" s="32">
        <v>35241</v>
      </c>
      <c r="N1663" s="32">
        <v>0</v>
      </c>
      <c r="O1663" s="32">
        <v>24656.989999999998</v>
      </c>
      <c r="P1663" s="32">
        <v>0</v>
      </c>
      <c r="Q1663" s="32">
        <v>10584.01</v>
      </c>
      <c r="R1663" s="32">
        <v>0</v>
      </c>
      <c r="S1663" s="32">
        <f t="shared" ref="S1663" si="483">SUM(M1663/J1663)</f>
        <v>119.46911655027459</v>
      </c>
      <c r="T1663" s="32">
        <v>119.47</v>
      </c>
      <c r="U1663" s="272">
        <v>44561</v>
      </c>
    </row>
    <row r="1664" spans="1:21" ht="13.5" thickBot="1" x14ac:dyDescent="0.25">
      <c r="A1664" s="87"/>
      <c r="B1664" s="33" t="s">
        <v>31</v>
      </c>
      <c r="C1664" s="25" t="s">
        <v>18</v>
      </c>
      <c r="D1664" s="25" t="s">
        <v>18</v>
      </c>
      <c r="E1664" s="25" t="s">
        <v>18</v>
      </c>
      <c r="F1664" s="25" t="s">
        <v>18</v>
      </c>
      <c r="G1664" s="25" t="s">
        <v>18</v>
      </c>
      <c r="H1664" s="7">
        <f>SUM(H1663)</f>
        <v>538.5</v>
      </c>
      <c r="I1664" s="7">
        <f>SUM(I1663)</f>
        <v>497.5</v>
      </c>
      <c r="J1664" s="7">
        <f>SUM(J1663)</f>
        <v>294.98</v>
      </c>
      <c r="K1664" s="335">
        <f>SUM(K1663)</f>
        <v>30</v>
      </c>
      <c r="L1664" s="16" t="s">
        <v>18</v>
      </c>
      <c r="M1664" s="7">
        <v>35241</v>
      </c>
      <c r="N1664" s="7">
        <v>0</v>
      </c>
      <c r="O1664" s="7">
        <v>24656.989999999998</v>
      </c>
      <c r="P1664" s="7">
        <v>0</v>
      </c>
      <c r="Q1664" s="7">
        <v>10584.01</v>
      </c>
      <c r="R1664" s="7">
        <v>0</v>
      </c>
      <c r="S1664" s="7" t="s">
        <v>18</v>
      </c>
      <c r="T1664" s="7" t="s">
        <v>18</v>
      </c>
      <c r="U1664" s="28" t="s">
        <v>18</v>
      </c>
    </row>
    <row r="1665" spans="1:21" ht="13.5" thickBot="1" x14ac:dyDescent="0.25">
      <c r="A1665" s="223" t="s">
        <v>632</v>
      </c>
      <c r="B1665" s="68" t="s">
        <v>514</v>
      </c>
      <c r="C1665" s="30" t="s">
        <v>40</v>
      </c>
      <c r="D1665" s="31">
        <v>1974</v>
      </c>
      <c r="E1665" s="31">
        <v>2006</v>
      </c>
      <c r="F1665" s="30" t="s">
        <v>125</v>
      </c>
      <c r="G1665" s="30">
        <v>2</v>
      </c>
      <c r="H1665" s="32">
        <v>544.29999999999995</v>
      </c>
      <c r="I1665" s="32">
        <v>502.7</v>
      </c>
      <c r="J1665" s="32">
        <v>298.56</v>
      </c>
      <c r="K1665" s="357">
        <v>18</v>
      </c>
      <c r="L1665" s="89" t="s">
        <v>93</v>
      </c>
      <c r="M1665" s="32">
        <v>35669</v>
      </c>
      <c r="N1665" s="32">
        <v>0</v>
      </c>
      <c r="O1665" s="32">
        <v>24956.45</v>
      </c>
      <c r="P1665" s="32">
        <v>0</v>
      </c>
      <c r="Q1665" s="32">
        <v>10712.55</v>
      </c>
      <c r="R1665" s="32">
        <v>0</v>
      </c>
      <c r="S1665" s="32">
        <f t="shared" ref="S1665" si="484">SUM(M1665/J1665)</f>
        <v>119.47012325830654</v>
      </c>
      <c r="T1665" s="32">
        <v>119.47</v>
      </c>
      <c r="U1665" s="272">
        <v>44561</v>
      </c>
    </row>
    <row r="1666" spans="1:21" ht="13.5" thickBot="1" x14ac:dyDescent="0.25">
      <c r="A1666" s="87"/>
      <c r="B1666" s="33" t="s">
        <v>31</v>
      </c>
      <c r="C1666" s="25" t="s">
        <v>18</v>
      </c>
      <c r="D1666" s="25" t="s">
        <v>18</v>
      </c>
      <c r="E1666" s="25" t="s">
        <v>18</v>
      </c>
      <c r="F1666" s="25" t="s">
        <v>18</v>
      </c>
      <c r="G1666" s="25" t="s">
        <v>18</v>
      </c>
      <c r="H1666" s="7">
        <f>SUM(H1665)</f>
        <v>544.29999999999995</v>
      </c>
      <c r="I1666" s="7">
        <f>SUM(I1665)</f>
        <v>502.7</v>
      </c>
      <c r="J1666" s="7">
        <f>SUM(J1665)</f>
        <v>298.56</v>
      </c>
      <c r="K1666" s="335">
        <f>SUM(K1665)</f>
        <v>18</v>
      </c>
      <c r="L1666" s="16" t="s">
        <v>18</v>
      </c>
      <c r="M1666" s="7">
        <v>35669</v>
      </c>
      <c r="N1666" s="7">
        <v>0</v>
      </c>
      <c r="O1666" s="7">
        <v>24956.45</v>
      </c>
      <c r="P1666" s="7">
        <v>0</v>
      </c>
      <c r="Q1666" s="7">
        <v>10712.55</v>
      </c>
      <c r="R1666" s="7">
        <v>0</v>
      </c>
      <c r="S1666" s="7" t="s">
        <v>18</v>
      </c>
      <c r="T1666" s="7" t="s">
        <v>18</v>
      </c>
      <c r="U1666" s="28" t="s">
        <v>18</v>
      </c>
    </row>
    <row r="1667" spans="1:21" ht="13.5" thickBot="1" x14ac:dyDescent="0.25">
      <c r="A1667" s="155" t="s">
        <v>290</v>
      </c>
      <c r="B1667" s="27" t="s">
        <v>185</v>
      </c>
      <c r="C1667" s="25" t="s">
        <v>18</v>
      </c>
      <c r="D1667" s="25" t="s">
        <v>18</v>
      </c>
      <c r="E1667" s="25" t="s">
        <v>18</v>
      </c>
      <c r="F1667" s="25" t="s">
        <v>18</v>
      </c>
      <c r="G1667" s="25" t="s">
        <v>18</v>
      </c>
      <c r="H1667" s="7">
        <v>1980.3000000000002</v>
      </c>
      <c r="I1667" s="7">
        <v>1741.7</v>
      </c>
      <c r="J1667" s="7">
        <v>1202.3</v>
      </c>
      <c r="K1667" s="335">
        <v>58</v>
      </c>
      <c r="L1667" s="7" t="s">
        <v>18</v>
      </c>
      <c r="M1667" s="7">
        <v>139175</v>
      </c>
      <c r="N1667" s="7">
        <v>0</v>
      </c>
      <c r="O1667" s="7">
        <v>101244.31</v>
      </c>
      <c r="P1667" s="7">
        <v>0</v>
      </c>
      <c r="Q1667" s="7">
        <v>37930.69</v>
      </c>
      <c r="R1667" s="7">
        <v>0</v>
      </c>
      <c r="S1667" s="7" t="s">
        <v>18</v>
      </c>
      <c r="T1667" s="7" t="s">
        <v>18</v>
      </c>
      <c r="U1667" s="28" t="s">
        <v>18</v>
      </c>
    </row>
    <row r="1668" spans="1:21" ht="13.5" thickBot="1" x14ac:dyDescent="0.25">
      <c r="A1668" s="436" t="s">
        <v>291</v>
      </c>
      <c r="B1668" s="68" t="s">
        <v>515</v>
      </c>
      <c r="C1668" s="30" t="s">
        <v>40</v>
      </c>
      <c r="D1668" s="31">
        <v>1983</v>
      </c>
      <c r="E1668" s="31"/>
      <c r="F1668" s="30">
        <v>29.18</v>
      </c>
      <c r="G1668" s="30">
        <v>2</v>
      </c>
      <c r="H1668" s="32">
        <v>302.2</v>
      </c>
      <c r="I1668" s="32">
        <v>260</v>
      </c>
      <c r="J1668" s="32">
        <v>187.4</v>
      </c>
      <c r="K1668" s="357">
        <v>9</v>
      </c>
      <c r="L1668" s="125" t="s">
        <v>94</v>
      </c>
      <c r="M1668" s="32">
        <v>21239</v>
      </c>
      <c r="N1668" s="32">
        <v>0</v>
      </c>
      <c r="O1668" s="32">
        <v>15450.529999999999</v>
      </c>
      <c r="P1668" s="32">
        <v>0</v>
      </c>
      <c r="Q1668" s="32">
        <v>5788.47</v>
      </c>
      <c r="R1668" s="32">
        <v>0</v>
      </c>
      <c r="S1668" s="32">
        <v>70.281270681667777</v>
      </c>
      <c r="T1668" s="32">
        <v>70.28</v>
      </c>
      <c r="U1668" s="272">
        <v>44561</v>
      </c>
    </row>
    <row r="1669" spans="1:21" ht="13.5" thickBot="1" x14ac:dyDescent="0.25">
      <c r="A1669" s="155"/>
      <c r="B1669" s="33" t="s">
        <v>31</v>
      </c>
      <c r="C1669" s="25" t="s">
        <v>18</v>
      </c>
      <c r="D1669" s="25" t="s">
        <v>18</v>
      </c>
      <c r="E1669" s="25" t="s">
        <v>18</v>
      </c>
      <c r="F1669" s="25" t="s">
        <v>18</v>
      </c>
      <c r="G1669" s="25" t="s">
        <v>18</v>
      </c>
      <c r="H1669" s="115">
        <v>302.2</v>
      </c>
      <c r="I1669" s="115">
        <v>260</v>
      </c>
      <c r="J1669" s="115">
        <v>187.4</v>
      </c>
      <c r="K1669" s="361">
        <v>9</v>
      </c>
      <c r="L1669" s="123" t="s">
        <v>18</v>
      </c>
      <c r="M1669" s="7">
        <v>21239</v>
      </c>
      <c r="N1669" s="7">
        <v>0</v>
      </c>
      <c r="O1669" s="7">
        <v>15450.529999999999</v>
      </c>
      <c r="P1669" s="7">
        <v>0</v>
      </c>
      <c r="Q1669" s="7">
        <v>5788.47</v>
      </c>
      <c r="R1669" s="7">
        <v>0</v>
      </c>
      <c r="S1669" s="7" t="s">
        <v>18</v>
      </c>
      <c r="T1669" s="7" t="s">
        <v>18</v>
      </c>
      <c r="U1669" s="120" t="s">
        <v>18</v>
      </c>
    </row>
    <row r="1670" spans="1:21" ht="13.5" thickBot="1" x14ac:dyDescent="0.25">
      <c r="A1670" s="436" t="s">
        <v>292</v>
      </c>
      <c r="B1670" s="68" t="s">
        <v>516</v>
      </c>
      <c r="C1670" s="30" t="s">
        <v>40</v>
      </c>
      <c r="D1670" s="31">
        <v>1989</v>
      </c>
      <c r="E1670" s="31"/>
      <c r="F1670" s="30">
        <v>29.18</v>
      </c>
      <c r="G1670" s="30">
        <v>2</v>
      </c>
      <c r="H1670" s="32">
        <v>833.5</v>
      </c>
      <c r="I1670" s="32">
        <v>738.1</v>
      </c>
      <c r="J1670" s="32">
        <v>515.9</v>
      </c>
      <c r="K1670" s="357">
        <v>20</v>
      </c>
      <c r="L1670" s="125" t="s">
        <v>94</v>
      </c>
      <c r="M1670" s="32">
        <v>58578</v>
      </c>
      <c r="N1670" s="32">
        <v>0</v>
      </c>
      <c r="O1670" s="32">
        <v>42613.18</v>
      </c>
      <c r="P1670" s="32">
        <v>0</v>
      </c>
      <c r="Q1670" s="32">
        <v>15964.82</v>
      </c>
      <c r="R1670" s="32">
        <v>0</v>
      </c>
      <c r="S1670" s="32">
        <v>70.279544091181762</v>
      </c>
      <c r="T1670" s="32">
        <v>70.28</v>
      </c>
      <c r="U1670" s="272">
        <v>44561</v>
      </c>
    </row>
    <row r="1671" spans="1:21" ht="13.5" thickBot="1" x14ac:dyDescent="0.25">
      <c r="A1671" s="156"/>
      <c r="B1671" s="33" t="s">
        <v>31</v>
      </c>
      <c r="C1671" s="25" t="s">
        <v>18</v>
      </c>
      <c r="D1671" s="25" t="s">
        <v>18</v>
      </c>
      <c r="E1671" s="25" t="s">
        <v>18</v>
      </c>
      <c r="F1671" s="25" t="s">
        <v>18</v>
      </c>
      <c r="G1671" s="25" t="s">
        <v>18</v>
      </c>
      <c r="H1671" s="115">
        <v>833.5</v>
      </c>
      <c r="I1671" s="115">
        <v>738.1</v>
      </c>
      <c r="J1671" s="115">
        <v>515.9</v>
      </c>
      <c r="K1671" s="361">
        <v>20</v>
      </c>
      <c r="L1671" s="123" t="s">
        <v>18</v>
      </c>
      <c r="M1671" s="7">
        <v>58578</v>
      </c>
      <c r="N1671" s="7">
        <v>0</v>
      </c>
      <c r="O1671" s="7">
        <v>42613.18</v>
      </c>
      <c r="P1671" s="7">
        <v>0</v>
      </c>
      <c r="Q1671" s="7">
        <v>15964.82</v>
      </c>
      <c r="R1671" s="7">
        <v>0</v>
      </c>
      <c r="S1671" s="7" t="s">
        <v>18</v>
      </c>
      <c r="T1671" s="7" t="s">
        <v>18</v>
      </c>
      <c r="U1671" s="120" t="s">
        <v>18</v>
      </c>
    </row>
    <row r="1672" spans="1:21" ht="13.5" thickBot="1" x14ac:dyDescent="0.25">
      <c r="A1672" s="436" t="s">
        <v>517</v>
      </c>
      <c r="B1672" s="68" t="s">
        <v>518</v>
      </c>
      <c r="C1672" s="30" t="s">
        <v>40</v>
      </c>
      <c r="D1672" s="31">
        <v>1989</v>
      </c>
      <c r="E1672" s="31"/>
      <c r="F1672" s="30">
        <v>29.18</v>
      </c>
      <c r="G1672" s="30">
        <v>2</v>
      </c>
      <c r="H1672" s="32">
        <v>844.6</v>
      </c>
      <c r="I1672" s="32">
        <v>743.6</v>
      </c>
      <c r="J1672" s="32">
        <v>499</v>
      </c>
      <c r="K1672" s="357">
        <v>29</v>
      </c>
      <c r="L1672" s="125" t="s">
        <v>94</v>
      </c>
      <c r="M1672" s="32">
        <v>59358</v>
      </c>
      <c r="N1672" s="32">
        <v>0</v>
      </c>
      <c r="O1672" s="32">
        <v>43180.6</v>
      </c>
      <c r="P1672" s="32">
        <v>0</v>
      </c>
      <c r="Q1672" s="32">
        <v>16177.4</v>
      </c>
      <c r="R1672" s="32">
        <v>0</v>
      </c>
      <c r="S1672" s="32">
        <v>70.279422211697849</v>
      </c>
      <c r="T1672" s="32">
        <v>70.28</v>
      </c>
      <c r="U1672" s="272">
        <v>44561</v>
      </c>
    </row>
    <row r="1673" spans="1:21" ht="13.5" thickBot="1" x14ac:dyDescent="0.25">
      <c r="A1673" s="156"/>
      <c r="B1673" s="33" t="s">
        <v>31</v>
      </c>
      <c r="C1673" s="25" t="s">
        <v>18</v>
      </c>
      <c r="D1673" s="25" t="s">
        <v>18</v>
      </c>
      <c r="E1673" s="25" t="s">
        <v>18</v>
      </c>
      <c r="F1673" s="25" t="s">
        <v>18</v>
      </c>
      <c r="G1673" s="25" t="s">
        <v>18</v>
      </c>
      <c r="H1673" s="115">
        <v>844.6</v>
      </c>
      <c r="I1673" s="115">
        <v>743.6</v>
      </c>
      <c r="J1673" s="115">
        <v>499</v>
      </c>
      <c r="K1673" s="361">
        <v>29</v>
      </c>
      <c r="L1673" s="16" t="s">
        <v>18</v>
      </c>
      <c r="M1673" s="7">
        <v>59358</v>
      </c>
      <c r="N1673" s="7">
        <v>0</v>
      </c>
      <c r="O1673" s="7">
        <v>43180.6</v>
      </c>
      <c r="P1673" s="7">
        <v>0</v>
      </c>
      <c r="Q1673" s="7">
        <v>16177.4</v>
      </c>
      <c r="R1673" s="7">
        <v>0</v>
      </c>
      <c r="S1673" s="7" t="s">
        <v>18</v>
      </c>
      <c r="T1673" s="7" t="s">
        <v>18</v>
      </c>
      <c r="U1673" s="28" t="s">
        <v>18</v>
      </c>
    </row>
    <row r="1674" spans="1:21" ht="13.5" thickBot="1" x14ac:dyDescent="0.25">
      <c r="A1674" s="154" t="s">
        <v>76</v>
      </c>
      <c r="B1674" s="27" t="s">
        <v>343</v>
      </c>
      <c r="C1674" s="25" t="s">
        <v>18</v>
      </c>
      <c r="D1674" s="25" t="s">
        <v>18</v>
      </c>
      <c r="E1674" s="25" t="s">
        <v>18</v>
      </c>
      <c r="F1674" s="25" t="s">
        <v>18</v>
      </c>
      <c r="G1674" s="25" t="s">
        <v>18</v>
      </c>
      <c r="H1674" s="7">
        <f>H1675+H1678+H1699+H1707</f>
        <v>11126.66</v>
      </c>
      <c r="I1674" s="7">
        <f>I1675+I1678+I1699+I1707</f>
        <v>9103.5000000000018</v>
      </c>
      <c r="J1674" s="7">
        <f>J1675+J1678+J1699+J1707</f>
        <v>3020.19</v>
      </c>
      <c r="K1674" s="454">
        <f>K1675+K1678+K1699+K1707</f>
        <v>369</v>
      </c>
      <c r="L1674" s="16" t="s">
        <v>18</v>
      </c>
      <c r="M1674" s="7">
        <f t="shared" ref="M1674:R1674" si="485">M1675+M1678+M1699+M1707</f>
        <v>24629793</v>
      </c>
      <c r="N1674" s="7">
        <f t="shared" si="485"/>
        <v>0</v>
      </c>
      <c r="O1674" s="7">
        <f t="shared" si="485"/>
        <v>9480785.1699999999</v>
      </c>
      <c r="P1674" s="7">
        <f t="shared" si="485"/>
        <v>295788.83</v>
      </c>
      <c r="Q1674" s="7">
        <f t="shared" si="485"/>
        <v>3670310.7399999998</v>
      </c>
      <c r="R1674" s="7">
        <f t="shared" si="485"/>
        <v>11182908.26</v>
      </c>
      <c r="S1674" s="7" t="s">
        <v>18</v>
      </c>
      <c r="T1674" s="7" t="s">
        <v>18</v>
      </c>
      <c r="U1674" s="28" t="s">
        <v>18</v>
      </c>
    </row>
    <row r="1675" spans="1:21" ht="13.5" thickBot="1" x14ac:dyDescent="0.25">
      <c r="A1675" s="155" t="s">
        <v>293</v>
      </c>
      <c r="B1675" s="27" t="s">
        <v>463</v>
      </c>
      <c r="C1675" s="25" t="s">
        <v>18</v>
      </c>
      <c r="D1675" s="25" t="s">
        <v>18</v>
      </c>
      <c r="E1675" s="25" t="s">
        <v>18</v>
      </c>
      <c r="F1675" s="25" t="s">
        <v>18</v>
      </c>
      <c r="G1675" s="25" t="s">
        <v>18</v>
      </c>
      <c r="H1675" s="7">
        <f>H1677</f>
        <v>835</v>
      </c>
      <c r="I1675" s="7">
        <f>I1677</f>
        <v>745.6</v>
      </c>
      <c r="J1675" s="7">
        <f>J1677</f>
        <v>620</v>
      </c>
      <c r="K1675" s="335">
        <f>K1677</f>
        <v>38</v>
      </c>
      <c r="L1675" s="7" t="s">
        <v>18</v>
      </c>
      <c r="M1675" s="7">
        <v>708258</v>
      </c>
      <c r="N1675" s="7">
        <v>0</v>
      </c>
      <c r="O1675" s="7">
        <v>280729.73</v>
      </c>
      <c r="P1675" s="7">
        <v>295788.83</v>
      </c>
      <c r="Q1675" s="7">
        <v>131739.44</v>
      </c>
      <c r="R1675" s="7">
        <v>0</v>
      </c>
      <c r="S1675" s="7" t="s">
        <v>18</v>
      </c>
      <c r="T1675" s="7" t="s">
        <v>18</v>
      </c>
      <c r="U1675" s="28" t="s">
        <v>18</v>
      </c>
    </row>
    <row r="1676" spans="1:21" ht="13.5" thickBot="1" x14ac:dyDescent="0.25">
      <c r="A1676" s="223" t="s">
        <v>294</v>
      </c>
      <c r="B1676" s="68" t="s">
        <v>459</v>
      </c>
      <c r="C1676" s="30" t="s">
        <v>40</v>
      </c>
      <c r="D1676" s="31">
        <v>1992</v>
      </c>
      <c r="E1676" s="31"/>
      <c r="F1676" s="30" t="s">
        <v>130</v>
      </c>
      <c r="G1676" s="30">
        <v>2</v>
      </c>
      <c r="H1676" s="32">
        <v>835</v>
      </c>
      <c r="I1676" s="32">
        <v>745.6</v>
      </c>
      <c r="J1676" s="32">
        <v>620</v>
      </c>
      <c r="K1676" s="357">
        <v>38</v>
      </c>
      <c r="L1676" s="88" t="s">
        <v>896</v>
      </c>
      <c r="M1676" s="32">
        <v>708258</v>
      </c>
      <c r="N1676" s="32">
        <v>0</v>
      </c>
      <c r="O1676" s="32">
        <v>280729.73</v>
      </c>
      <c r="P1676" s="32">
        <v>295788.83</v>
      </c>
      <c r="Q1676" s="32">
        <v>131739.44</v>
      </c>
      <c r="R1676" s="32">
        <v>0</v>
      </c>
      <c r="S1676" s="32">
        <f>M1676/I1677</f>
        <v>949.91684549356216</v>
      </c>
      <c r="T1676" s="32">
        <v>802</v>
      </c>
      <c r="U1676" s="272">
        <v>44561</v>
      </c>
    </row>
    <row r="1677" spans="1:21" ht="13.5" thickBot="1" x14ac:dyDescent="0.25">
      <c r="A1677" s="256"/>
      <c r="B1677" s="33" t="s">
        <v>31</v>
      </c>
      <c r="C1677" s="25" t="s">
        <v>18</v>
      </c>
      <c r="D1677" s="25" t="s">
        <v>18</v>
      </c>
      <c r="E1677" s="25" t="s">
        <v>18</v>
      </c>
      <c r="F1677" s="25" t="s">
        <v>18</v>
      </c>
      <c r="G1677" s="25" t="s">
        <v>18</v>
      </c>
      <c r="H1677" s="115">
        <f>H1676</f>
        <v>835</v>
      </c>
      <c r="I1677" s="115">
        <f>I1676</f>
        <v>745.6</v>
      </c>
      <c r="J1677" s="115">
        <f>J1676</f>
        <v>620</v>
      </c>
      <c r="K1677" s="361">
        <f>K1676</f>
        <v>38</v>
      </c>
      <c r="L1677" s="16" t="s">
        <v>18</v>
      </c>
      <c r="M1677" s="7">
        <v>708258</v>
      </c>
      <c r="N1677" s="7">
        <v>0</v>
      </c>
      <c r="O1677" s="7">
        <v>280729.73</v>
      </c>
      <c r="P1677" s="7">
        <v>295788.83</v>
      </c>
      <c r="Q1677" s="7">
        <v>131739.44</v>
      </c>
      <c r="R1677" s="7">
        <v>0</v>
      </c>
      <c r="S1677" s="7" t="s">
        <v>18</v>
      </c>
      <c r="T1677" s="7" t="s">
        <v>18</v>
      </c>
      <c r="U1677" s="28" t="s">
        <v>18</v>
      </c>
    </row>
    <row r="1678" spans="1:21" ht="13.5" thickBot="1" x14ac:dyDescent="0.25">
      <c r="A1678" s="823" t="s">
        <v>295</v>
      </c>
      <c r="B1678" s="27" t="s">
        <v>409</v>
      </c>
      <c r="C1678" s="25" t="s">
        <v>18</v>
      </c>
      <c r="D1678" s="25" t="s">
        <v>18</v>
      </c>
      <c r="E1678" s="25" t="s">
        <v>18</v>
      </c>
      <c r="F1678" s="25" t="s">
        <v>18</v>
      </c>
      <c r="G1678" s="25" t="s">
        <v>18</v>
      </c>
      <c r="H1678" s="7">
        <f>H1681+H1683+H1685+H1687+H1690+H1692+H1694+H1696+H1698</f>
        <v>8180.96</v>
      </c>
      <c r="I1678" s="7">
        <f t="shared" ref="I1678:K1678" si="486">I1681+I1683+I1685+I1687+I1690+I1692+I1694+I1696+I1698</f>
        <v>6426.8</v>
      </c>
      <c r="J1678" s="7">
        <f t="shared" si="486"/>
        <v>1061.71</v>
      </c>
      <c r="K1678" s="335">
        <f t="shared" si="486"/>
        <v>242</v>
      </c>
      <c r="L1678" s="16" t="s">
        <v>18</v>
      </c>
      <c r="M1678" s="7">
        <f>M1681+M1683+M1685+M1687+M1690+M1692+M1694+M1696+M1698</f>
        <v>6345932</v>
      </c>
      <c r="N1678" s="7">
        <f t="shared" ref="N1678:R1678" si="487">N1681+N1683+N1685+N1687+N1690+N1692+N1694+N1696+N1698</f>
        <v>0</v>
      </c>
      <c r="O1678" s="7">
        <f t="shared" si="487"/>
        <v>4550396</v>
      </c>
      <c r="P1678" s="7">
        <f t="shared" si="487"/>
        <v>0</v>
      </c>
      <c r="Q1678" s="7">
        <f t="shared" si="487"/>
        <v>1795535.9999999998</v>
      </c>
      <c r="R1678" s="7">
        <f t="shared" si="487"/>
        <v>0</v>
      </c>
      <c r="S1678" s="7" t="s">
        <v>18</v>
      </c>
      <c r="T1678" s="7" t="s">
        <v>18</v>
      </c>
      <c r="U1678" s="26" t="s">
        <v>18</v>
      </c>
    </row>
    <row r="1679" spans="1:21" ht="25.5" x14ac:dyDescent="0.2">
      <c r="A1679" s="442" t="s">
        <v>296</v>
      </c>
      <c r="B1679" s="406" t="s">
        <v>611</v>
      </c>
      <c r="C1679" s="56" t="s">
        <v>40</v>
      </c>
      <c r="D1679" s="57">
        <v>1966</v>
      </c>
      <c r="E1679" s="57">
        <v>2016</v>
      </c>
      <c r="F1679" s="56" t="s">
        <v>130</v>
      </c>
      <c r="G1679" s="56">
        <v>2</v>
      </c>
      <c r="H1679" s="51">
        <v>344.9</v>
      </c>
      <c r="I1679" s="51">
        <v>322.7</v>
      </c>
      <c r="J1679" s="816">
        <v>0</v>
      </c>
      <c r="K1679" s="354">
        <v>9</v>
      </c>
      <c r="L1679" s="2" t="s">
        <v>870</v>
      </c>
      <c r="M1679" s="111">
        <v>32731</v>
      </c>
      <c r="N1679" s="51">
        <v>0</v>
      </c>
      <c r="O1679" s="910">
        <f>M1679-Q1679</f>
        <v>23470</v>
      </c>
      <c r="P1679" s="51">
        <v>0</v>
      </c>
      <c r="Q1679" s="51">
        <v>9261</v>
      </c>
      <c r="R1679" s="51">
        <v>0</v>
      </c>
      <c r="S1679" s="50">
        <f>M1679/H1679</f>
        <v>94.899971006088734</v>
      </c>
      <c r="T1679" s="51">
        <v>94.9</v>
      </c>
      <c r="U1679" s="192">
        <v>44561</v>
      </c>
    </row>
    <row r="1680" spans="1:21" ht="13.5" thickBot="1" x14ac:dyDescent="0.25">
      <c r="A1680" s="197" t="s">
        <v>296</v>
      </c>
      <c r="B1680" s="138" t="s">
        <v>611</v>
      </c>
      <c r="C1680" s="182" t="s">
        <v>40</v>
      </c>
      <c r="D1680" s="183">
        <v>1966</v>
      </c>
      <c r="E1680" s="183">
        <v>2016</v>
      </c>
      <c r="F1680" s="182" t="s">
        <v>130</v>
      </c>
      <c r="G1680" s="182">
        <v>2</v>
      </c>
      <c r="H1680" s="151">
        <v>344.9</v>
      </c>
      <c r="I1680" s="151">
        <v>322.7</v>
      </c>
      <c r="J1680" s="825">
        <v>0</v>
      </c>
      <c r="K1680" s="352">
        <v>9</v>
      </c>
      <c r="L1680" s="104" t="s">
        <v>1030</v>
      </c>
      <c r="M1680" s="113">
        <v>270815</v>
      </c>
      <c r="N1680" s="151">
        <v>0</v>
      </c>
      <c r="O1680" s="60">
        <f>M1680-Q1680</f>
        <v>194189.84</v>
      </c>
      <c r="P1680" s="151">
        <v>0</v>
      </c>
      <c r="Q1680" s="151">
        <v>76625.16</v>
      </c>
      <c r="R1680" s="151">
        <v>0</v>
      </c>
      <c r="S1680" s="105">
        <f>M1680/H1680</f>
        <v>785.19860829225865</v>
      </c>
      <c r="T1680" s="151">
        <v>785.2</v>
      </c>
      <c r="U1680" s="867" t="s">
        <v>367</v>
      </c>
    </row>
    <row r="1681" spans="1:21" ht="13.5" thickBot="1" x14ac:dyDescent="0.25">
      <c r="A1681" s="156"/>
      <c r="B1681" s="131" t="s">
        <v>31</v>
      </c>
      <c r="C1681" s="132" t="s">
        <v>18</v>
      </c>
      <c r="D1681" s="132" t="s">
        <v>18</v>
      </c>
      <c r="E1681" s="132" t="s">
        <v>18</v>
      </c>
      <c r="F1681" s="132" t="s">
        <v>18</v>
      </c>
      <c r="G1681" s="132" t="s">
        <v>18</v>
      </c>
      <c r="H1681" s="133">
        <f>H1680</f>
        <v>344.9</v>
      </c>
      <c r="I1681" s="133">
        <f t="shared" ref="I1681" si="488">I1680</f>
        <v>322.7</v>
      </c>
      <c r="J1681" s="827">
        <v>0</v>
      </c>
      <c r="K1681" s="350">
        <f t="shared" ref="K1681" si="489">K1680</f>
        <v>9</v>
      </c>
      <c r="L1681" s="134" t="s">
        <v>18</v>
      </c>
      <c r="M1681" s="133">
        <f>M1679+M1680</f>
        <v>303546</v>
      </c>
      <c r="N1681" s="133">
        <f t="shared" ref="N1681:R1681" si="490">N1679+N1680</f>
        <v>0</v>
      </c>
      <c r="O1681" s="133">
        <f t="shared" si="490"/>
        <v>217659.84</v>
      </c>
      <c r="P1681" s="133">
        <f t="shared" si="490"/>
        <v>0</v>
      </c>
      <c r="Q1681" s="133">
        <f t="shared" si="490"/>
        <v>85886.16</v>
      </c>
      <c r="R1681" s="133">
        <f t="shared" si="490"/>
        <v>0</v>
      </c>
      <c r="S1681" s="133" t="s">
        <v>18</v>
      </c>
      <c r="T1681" s="133" t="s">
        <v>18</v>
      </c>
      <c r="U1681" s="821" t="s">
        <v>18</v>
      </c>
    </row>
    <row r="1682" spans="1:21" ht="13.5" thickBot="1" x14ac:dyDescent="0.25">
      <c r="A1682" s="436" t="s">
        <v>297</v>
      </c>
      <c r="B1682" s="162" t="s">
        <v>519</v>
      </c>
      <c r="C1682" s="163" t="s">
        <v>40</v>
      </c>
      <c r="D1682" s="164">
        <v>1982</v>
      </c>
      <c r="E1682" s="164"/>
      <c r="F1682" s="163" t="s">
        <v>520</v>
      </c>
      <c r="G1682" s="163">
        <v>4</v>
      </c>
      <c r="H1682" s="113">
        <v>2029.54</v>
      </c>
      <c r="I1682" s="113">
        <v>1492.5</v>
      </c>
      <c r="J1682" s="828">
        <v>503.86</v>
      </c>
      <c r="K1682" s="369">
        <v>52</v>
      </c>
      <c r="L1682" s="114" t="s">
        <v>1034</v>
      </c>
      <c r="M1682" s="113">
        <v>139450</v>
      </c>
      <c r="N1682" s="113">
        <v>0</v>
      </c>
      <c r="O1682" s="32">
        <f>M1682-Q1682</f>
        <v>99993.62</v>
      </c>
      <c r="P1682" s="113">
        <v>0</v>
      </c>
      <c r="Q1682" s="113">
        <v>39456.379999999997</v>
      </c>
      <c r="R1682" s="113">
        <v>0</v>
      </c>
      <c r="S1682" s="84">
        <f>M1682/H1682</f>
        <v>68.710151068715078</v>
      </c>
      <c r="T1682" s="113">
        <v>68.709999999999994</v>
      </c>
      <c r="U1682" s="435" t="s">
        <v>367</v>
      </c>
    </row>
    <row r="1683" spans="1:21" ht="13.5" thickBot="1" x14ac:dyDescent="0.25">
      <c r="A1683" s="156"/>
      <c r="B1683" s="131" t="s">
        <v>31</v>
      </c>
      <c r="C1683" s="132" t="s">
        <v>18</v>
      </c>
      <c r="D1683" s="132" t="s">
        <v>18</v>
      </c>
      <c r="E1683" s="132" t="s">
        <v>18</v>
      </c>
      <c r="F1683" s="132" t="s">
        <v>18</v>
      </c>
      <c r="G1683" s="132" t="s">
        <v>18</v>
      </c>
      <c r="H1683" s="133">
        <f>H1682</f>
        <v>2029.54</v>
      </c>
      <c r="I1683" s="133">
        <f t="shared" ref="I1683" si="491">I1682</f>
        <v>1492.5</v>
      </c>
      <c r="J1683" s="827">
        <f>J1682</f>
        <v>503.86</v>
      </c>
      <c r="K1683" s="350">
        <f t="shared" ref="K1683" si="492">K1682</f>
        <v>52</v>
      </c>
      <c r="L1683" s="134" t="s">
        <v>18</v>
      </c>
      <c r="M1683" s="133">
        <f>M1682</f>
        <v>139450</v>
      </c>
      <c r="N1683" s="133">
        <f t="shared" ref="N1683:R1683" si="493">N1682</f>
        <v>0</v>
      </c>
      <c r="O1683" s="133">
        <f t="shared" si="493"/>
        <v>99993.62</v>
      </c>
      <c r="P1683" s="133">
        <f t="shared" si="493"/>
        <v>0</v>
      </c>
      <c r="Q1683" s="133">
        <f t="shared" si="493"/>
        <v>39456.379999999997</v>
      </c>
      <c r="R1683" s="133">
        <f t="shared" si="493"/>
        <v>0</v>
      </c>
      <c r="S1683" s="133" t="s">
        <v>18</v>
      </c>
      <c r="T1683" s="133" t="s">
        <v>18</v>
      </c>
      <c r="U1683" s="821" t="s">
        <v>18</v>
      </c>
    </row>
    <row r="1684" spans="1:21" ht="26.25" thickBot="1" x14ac:dyDescent="0.25">
      <c r="A1684" s="436" t="s">
        <v>298</v>
      </c>
      <c r="B1684" s="162" t="s">
        <v>1113</v>
      </c>
      <c r="C1684" s="163" t="s">
        <v>40</v>
      </c>
      <c r="D1684" s="164">
        <v>1969</v>
      </c>
      <c r="E1684" s="164"/>
      <c r="F1684" s="163" t="s">
        <v>130</v>
      </c>
      <c r="G1684" s="163">
        <v>2</v>
      </c>
      <c r="H1684" s="113">
        <v>369.9</v>
      </c>
      <c r="I1684" s="113">
        <v>343.7</v>
      </c>
      <c r="J1684" s="828">
        <v>0</v>
      </c>
      <c r="K1684" s="369">
        <v>12</v>
      </c>
      <c r="L1684" s="114" t="s">
        <v>870</v>
      </c>
      <c r="M1684" s="113">
        <v>35104</v>
      </c>
      <c r="N1684" s="113">
        <v>0</v>
      </c>
      <c r="O1684" s="32">
        <f>M1684-Q1684</f>
        <v>25171.57</v>
      </c>
      <c r="P1684" s="113">
        <v>0</v>
      </c>
      <c r="Q1684" s="113">
        <v>9932.43</v>
      </c>
      <c r="R1684" s="113">
        <v>0</v>
      </c>
      <c r="S1684" s="84">
        <f>M1684/H1684</f>
        <v>94.901324682346583</v>
      </c>
      <c r="T1684" s="113">
        <v>94.9</v>
      </c>
      <c r="U1684" s="435" t="s">
        <v>367</v>
      </c>
    </row>
    <row r="1685" spans="1:21" ht="13.5" thickBot="1" x14ac:dyDescent="0.25">
      <c r="A1685" s="156"/>
      <c r="B1685" s="131" t="s">
        <v>31</v>
      </c>
      <c r="C1685" s="132" t="s">
        <v>18</v>
      </c>
      <c r="D1685" s="132" t="s">
        <v>18</v>
      </c>
      <c r="E1685" s="132" t="s">
        <v>18</v>
      </c>
      <c r="F1685" s="132" t="s">
        <v>18</v>
      </c>
      <c r="G1685" s="132" t="s">
        <v>18</v>
      </c>
      <c r="H1685" s="133">
        <f>H1684</f>
        <v>369.9</v>
      </c>
      <c r="I1685" s="133">
        <f t="shared" ref="I1685" si="494">I1684</f>
        <v>343.7</v>
      </c>
      <c r="J1685" s="827">
        <f>J1684</f>
        <v>0</v>
      </c>
      <c r="K1685" s="350">
        <f t="shared" ref="K1685" si="495">K1684</f>
        <v>12</v>
      </c>
      <c r="L1685" s="134" t="s">
        <v>18</v>
      </c>
      <c r="M1685" s="133">
        <f>M1684</f>
        <v>35104</v>
      </c>
      <c r="N1685" s="133">
        <f t="shared" ref="N1685:R1685" si="496">N1684</f>
        <v>0</v>
      </c>
      <c r="O1685" s="133">
        <f t="shared" si="496"/>
        <v>25171.57</v>
      </c>
      <c r="P1685" s="133">
        <f t="shared" si="496"/>
        <v>0</v>
      </c>
      <c r="Q1685" s="133">
        <f t="shared" si="496"/>
        <v>9932.43</v>
      </c>
      <c r="R1685" s="133">
        <f t="shared" si="496"/>
        <v>0</v>
      </c>
      <c r="S1685" s="133" t="s">
        <v>18</v>
      </c>
      <c r="T1685" s="133" t="s">
        <v>18</v>
      </c>
      <c r="U1685" s="821" t="s">
        <v>18</v>
      </c>
    </row>
    <row r="1686" spans="1:21" ht="13.5" thickBot="1" x14ac:dyDescent="0.25">
      <c r="A1686" s="436" t="s">
        <v>299</v>
      </c>
      <c r="B1686" s="162" t="s">
        <v>522</v>
      </c>
      <c r="C1686" s="163" t="s">
        <v>40</v>
      </c>
      <c r="D1686" s="164">
        <v>1966</v>
      </c>
      <c r="E1686" s="164"/>
      <c r="F1686" s="163" t="s">
        <v>130</v>
      </c>
      <c r="G1686" s="163">
        <v>2</v>
      </c>
      <c r="H1686" s="113">
        <v>354.6</v>
      </c>
      <c r="I1686" s="113">
        <v>328.4</v>
      </c>
      <c r="J1686" s="828">
        <v>0</v>
      </c>
      <c r="K1686" s="369">
        <v>9</v>
      </c>
      <c r="L1686" s="114" t="s">
        <v>1112</v>
      </c>
      <c r="M1686" s="113">
        <v>33230</v>
      </c>
      <c r="N1686" s="113">
        <v>0</v>
      </c>
      <c r="O1686" s="32">
        <f>M1686-Q1686</f>
        <v>23827.809999999998</v>
      </c>
      <c r="P1686" s="113">
        <v>0</v>
      </c>
      <c r="Q1686" s="113">
        <v>9402.19</v>
      </c>
      <c r="R1686" s="113">
        <v>0</v>
      </c>
      <c r="S1686" s="84">
        <f>M1686/H1686</f>
        <v>93.711223914269596</v>
      </c>
      <c r="T1686" s="113">
        <v>93.71</v>
      </c>
      <c r="U1686" s="435" t="s">
        <v>367</v>
      </c>
    </row>
    <row r="1687" spans="1:21" ht="13.5" thickBot="1" x14ac:dyDescent="0.25">
      <c r="A1687" s="156"/>
      <c r="B1687" s="131" t="s">
        <v>31</v>
      </c>
      <c r="C1687" s="132" t="s">
        <v>18</v>
      </c>
      <c r="D1687" s="132" t="s">
        <v>18</v>
      </c>
      <c r="E1687" s="132" t="s">
        <v>18</v>
      </c>
      <c r="F1687" s="132" t="s">
        <v>18</v>
      </c>
      <c r="G1687" s="132" t="s">
        <v>18</v>
      </c>
      <c r="H1687" s="133">
        <f>H1686</f>
        <v>354.6</v>
      </c>
      <c r="I1687" s="133">
        <f t="shared" ref="I1687" si="497">I1686</f>
        <v>328.4</v>
      </c>
      <c r="J1687" s="827">
        <v>0</v>
      </c>
      <c r="K1687" s="350">
        <f t="shared" ref="K1687" si="498">K1686</f>
        <v>9</v>
      </c>
      <c r="L1687" s="134" t="s">
        <v>18</v>
      </c>
      <c r="M1687" s="133">
        <f>M1686</f>
        <v>33230</v>
      </c>
      <c r="N1687" s="133">
        <f t="shared" ref="N1687:R1687" si="499">N1686</f>
        <v>0</v>
      </c>
      <c r="O1687" s="133">
        <f t="shared" si="499"/>
        <v>23827.809999999998</v>
      </c>
      <c r="P1687" s="133">
        <f t="shared" si="499"/>
        <v>0</v>
      </c>
      <c r="Q1687" s="133">
        <f t="shared" si="499"/>
        <v>9402.19</v>
      </c>
      <c r="R1687" s="133">
        <f t="shared" si="499"/>
        <v>0</v>
      </c>
      <c r="S1687" s="133" t="s">
        <v>18</v>
      </c>
      <c r="T1687" s="133" t="s">
        <v>18</v>
      </c>
      <c r="U1687" s="821" t="s">
        <v>18</v>
      </c>
    </row>
    <row r="1688" spans="1:21" x14ac:dyDescent="0.2">
      <c r="A1688" s="196" t="s">
        <v>300</v>
      </c>
      <c r="B1688" s="137" t="s">
        <v>613</v>
      </c>
      <c r="C1688" s="160" t="s">
        <v>40</v>
      </c>
      <c r="D1688" s="161">
        <v>1967</v>
      </c>
      <c r="E1688" s="161">
        <v>1989</v>
      </c>
      <c r="F1688" s="160" t="s">
        <v>130</v>
      </c>
      <c r="G1688" s="160">
        <v>2</v>
      </c>
      <c r="H1688" s="111">
        <v>354.8</v>
      </c>
      <c r="I1688" s="111">
        <v>327.39999999999998</v>
      </c>
      <c r="J1688" s="826">
        <v>0</v>
      </c>
      <c r="K1688" s="351">
        <v>17</v>
      </c>
      <c r="L1688" s="112" t="s">
        <v>56</v>
      </c>
      <c r="M1688" s="111">
        <v>206142</v>
      </c>
      <c r="N1688" s="111">
        <v>0</v>
      </c>
      <c r="O1688" s="40">
        <f t="shared" ref="O1688:O1689" si="500">M1688-Q1688</f>
        <v>147815.6</v>
      </c>
      <c r="P1688" s="111">
        <v>0</v>
      </c>
      <c r="Q1688" s="111">
        <v>58326.400000000001</v>
      </c>
      <c r="R1688" s="111">
        <v>0</v>
      </c>
      <c r="S1688" s="80">
        <f t="shared" ref="S1688:S1689" si="501">M1688/H1688</f>
        <v>581.00901916572718</v>
      </c>
      <c r="T1688" s="111">
        <v>581.01</v>
      </c>
      <c r="U1688" s="866" t="s">
        <v>367</v>
      </c>
    </row>
    <row r="1689" spans="1:21" ht="13.5" thickBot="1" x14ac:dyDescent="0.25">
      <c r="A1689" s="197" t="s">
        <v>300</v>
      </c>
      <c r="B1689" s="138" t="s">
        <v>613</v>
      </c>
      <c r="C1689" s="182" t="s">
        <v>40</v>
      </c>
      <c r="D1689" s="183">
        <v>1967</v>
      </c>
      <c r="E1689" s="183">
        <v>1989</v>
      </c>
      <c r="F1689" s="182" t="s">
        <v>130</v>
      </c>
      <c r="G1689" s="182">
        <v>2</v>
      </c>
      <c r="H1689" s="151">
        <v>354.8</v>
      </c>
      <c r="I1689" s="151">
        <v>327.39999999999998</v>
      </c>
      <c r="J1689" s="829">
        <v>0</v>
      </c>
      <c r="K1689" s="352">
        <v>17</v>
      </c>
      <c r="L1689" s="104" t="s">
        <v>1036</v>
      </c>
      <c r="M1689" s="113">
        <v>25251</v>
      </c>
      <c r="N1689" s="151">
        <v>0</v>
      </c>
      <c r="O1689" s="60">
        <f t="shared" si="500"/>
        <v>18106.41</v>
      </c>
      <c r="P1689" s="151">
        <v>0</v>
      </c>
      <c r="Q1689" s="151">
        <v>7144.59</v>
      </c>
      <c r="R1689" s="151">
        <v>0</v>
      </c>
      <c r="S1689" s="105">
        <f t="shared" si="501"/>
        <v>71.169673055242384</v>
      </c>
      <c r="T1689" s="151">
        <v>71.17</v>
      </c>
      <c r="U1689" s="867" t="s">
        <v>367</v>
      </c>
    </row>
    <row r="1690" spans="1:21" ht="13.5" thickBot="1" x14ac:dyDescent="0.25">
      <c r="A1690" s="156"/>
      <c r="B1690" s="131" t="s">
        <v>31</v>
      </c>
      <c r="C1690" s="132" t="s">
        <v>18</v>
      </c>
      <c r="D1690" s="132" t="s">
        <v>18</v>
      </c>
      <c r="E1690" s="132" t="s">
        <v>18</v>
      </c>
      <c r="F1690" s="132" t="s">
        <v>18</v>
      </c>
      <c r="G1690" s="132" t="s">
        <v>18</v>
      </c>
      <c r="H1690" s="133">
        <f>H1688</f>
        <v>354.8</v>
      </c>
      <c r="I1690" s="133">
        <f>I1688</f>
        <v>327.39999999999998</v>
      </c>
      <c r="J1690" s="830">
        <v>0</v>
      </c>
      <c r="K1690" s="350">
        <f>K1688</f>
        <v>17</v>
      </c>
      <c r="L1690" s="134" t="s">
        <v>18</v>
      </c>
      <c r="M1690" s="133">
        <f>M1688+M1689</f>
        <v>231393</v>
      </c>
      <c r="N1690" s="133">
        <f t="shared" ref="N1690:R1690" si="502">N1688+N1689</f>
        <v>0</v>
      </c>
      <c r="O1690" s="133">
        <f t="shared" si="502"/>
        <v>165922.01</v>
      </c>
      <c r="P1690" s="133">
        <f t="shared" si="502"/>
        <v>0</v>
      </c>
      <c r="Q1690" s="133">
        <f t="shared" si="502"/>
        <v>65470.990000000005</v>
      </c>
      <c r="R1690" s="133">
        <f t="shared" si="502"/>
        <v>0</v>
      </c>
      <c r="S1690" s="133" t="s">
        <v>18</v>
      </c>
      <c r="T1690" s="133" t="s">
        <v>18</v>
      </c>
      <c r="U1690" s="821" t="s">
        <v>18</v>
      </c>
    </row>
    <row r="1691" spans="1:21" ht="13.5" thickBot="1" x14ac:dyDescent="0.25">
      <c r="A1691" s="436" t="s">
        <v>301</v>
      </c>
      <c r="B1691" s="162" t="s">
        <v>614</v>
      </c>
      <c r="C1691" s="163" t="s">
        <v>40</v>
      </c>
      <c r="D1691" s="164">
        <v>1986</v>
      </c>
      <c r="E1691" s="164"/>
      <c r="F1691" s="163" t="s">
        <v>520</v>
      </c>
      <c r="G1691" s="163">
        <v>4</v>
      </c>
      <c r="H1691" s="113">
        <v>2343.62</v>
      </c>
      <c r="I1691" s="113">
        <v>1647.8</v>
      </c>
      <c r="J1691" s="113">
        <v>557.85</v>
      </c>
      <c r="K1691" s="369">
        <v>54</v>
      </c>
      <c r="L1691" s="114" t="s">
        <v>55</v>
      </c>
      <c r="M1691" s="113">
        <v>4278264</v>
      </c>
      <c r="N1691" s="113">
        <v>0</v>
      </c>
      <c r="O1691" s="32">
        <f>M1691-Q1691</f>
        <v>3067759.85</v>
      </c>
      <c r="P1691" s="113"/>
      <c r="Q1691" s="113">
        <v>1210504.1499999999</v>
      </c>
      <c r="R1691" s="113">
        <v>0</v>
      </c>
      <c r="S1691" s="284">
        <f>M1691/J1691</f>
        <v>7669.2013982253293</v>
      </c>
      <c r="T1691" s="113">
        <v>7419.94</v>
      </c>
      <c r="U1691" s="435" t="s">
        <v>367</v>
      </c>
    </row>
    <row r="1692" spans="1:21" ht="13.5" thickBot="1" x14ac:dyDescent="0.25">
      <c r="A1692" s="156"/>
      <c r="B1692" s="131" t="s">
        <v>31</v>
      </c>
      <c r="C1692" s="132" t="s">
        <v>18</v>
      </c>
      <c r="D1692" s="132" t="s">
        <v>18</v>
      </c>
      <c r="E1692" s="132" t="s">
        <v>18</v>
      </c>
      <c r="F1692" s="132" t="s">
        <v>18</v>
      </c>
      <c r="G1692" s="132" t="s">
        <v>18</v>
      </c>
      <c r="H1692" s="133">
        <f>H1691</f>
        <v>2343.62</v>
      </c>
      <c r="I1692" s="133">
        <f t="shared" ref="I1692:K1692" si="503">I1691</f>
        <v>1647.8</v>
      </c>
      <c r="J1692" s="830">
        <f t="shared" si="503"/>
        <v>557.85</v>
      </c>
      <c r="K1692" s="350">
        <f t="shared" si="503"/>
        <v>54</v>
      </c>
      <c r="L1692" s="134" t="s">
        <v>18</v>
      </c>
      <c r="M1692" s="133">
        <f>M1691</f>
        <v>4278264</v>
      </c>
      <c r="N1692" s="133">
        <f t="shared" ref="N1692:R1692" si="504">N1691</f>
        <v>0</v>
      </c>
      <c r="O1692" s="133">
        <f t="shared" si="504"/>
        <v>3067759.85</v>
      </c>
      <c r="P1692" s="133">
        <f t="shared" si="504"/>
        <v>0</v>
      </c>
      <c r="Q1692" s="133">
        <f t="shared" si="504"/>
        <v>1210504.1499999999</v>
      </c>
      <c r="R1692" s="133">
        <f t="shared" si="504"/>
        <v>0</v>
      </c>
      <c r="S1692" s="133" t="s">
        <v>18</v>
      </c>
      <c r="T1692" s="133" t="s">
        <v>18</v>
      </c>
      <c r="U1692" s="821" t="s">
        <v>18</v>
      </c>
    </row>
    <row r="1693" spans="1:21" ht="13.5" thickBot="1" x14ac:dyDescent="0.25">
      <c r="A1693" s="436" t="s">
        <v>302</v>
      </c>
      <c r="B1693" s="162" t="s">
        <v>612</v>
      </c>
      <c r="C1693" s="163" t="s">
        <v>40</v>
      </c>
      <c r="D1693" s="164">
        <v>1980</v>
      </c>
      <c r="E1693" s="164">
        <v>2017</v>
      </c>
      <c r="F1693" s="824" t="s">
        <v>1114</v>
      </c>
      <c r="G1693" s="163">
        <v>3</v>
      </c>
      <c r="H1693" s="113">
        <v>1647.3</v>
      </c>
      <c r="I1693" s="113">
        <v>1280.7</v>
      </c>
      <c r="J1693" s="831">
        <v>0</v>
      </c>
      <c r="K1693" s="369">
        <v>64</v>
      </c>
      <c r="L1693" s="114" t="s">
        <v>131</v>
      </c>
      <c r="M1693" s="113">
        <v>133876</v>
      </c>
      <c r="N1693" s="113">
        <v>0</v>
      </c>
      <c r="O1693" s="32">
        <f>M1693-Q1693</f>
        <v>95996.739999999991</v>
      </c>
      <c r="P1693" s="113">
        <v>0</v>
      </c>
      <c r="Q1693" s="113">
        <v>37879.26</v>
      </c>
      <c r="R1693" s="113">
        <v>0</v>
      </c>
      <c r="S1693" s="84">
        <f>M1693/H1693</f>
        <v>81.269956899168335</v>
      </c>
      <c r="T1693" s="113">
        <v>81.27</v>
      </c>
      <c r="U1693" s="435" t="s">
        <v>367</v>
      </c>
    </row>
    <row r="1694" spans="1:21" ht="13.5" thickBot="1" x14ac:dyDescent="0.25">
      <c r="A1694" s="156"/>
      <c r="B1694" s="131" t="s">
        <v>31</v>
      </c>
      <c r="C1694" s="132" t="s">
        <v>18</v>
      </c>
      <c r="D1694" s="132" t="s">
        <v>18</v>
      </c>
      <c r="E1694" s="132" t="s">
        <v>18</v>
      </c>
      <c r="F1694" s="132" t="s">
        <v>18</v>
      </c>
      <c r="G1694" s="132" t="s">
        <v>18</v>
      </c>
      <c r="H1694" s="133">
        <f>H1693</f>
        <v>1647.3</v>
      </c>
      <c r="I1694" s="133">
        <f t="shared" ref="I1694:K1694" si="505">I1693</f>
        <v>1280.7</v>
      </c>
      <c r="J1694" s="133">
        <f t="shared" si="505"/>
        <v>0</v>
      </c>
      <c r="K1694" s="350">
        <f t="shared" si="505"/>
        <v>64</v>
      </c>
      <c r="L1694" s="134" t="s">
        <v>18</v>
      </c>
      <c r="M1694" s="133">
        <f>M1693</f>
        <v>133876</v>
      </c>
      <c r="N1694" s="133">
        <f t="shared" ref="N1694:R1694" si="506">N1693</f>
        <v>0</v>
      </c>
      <c r="O1694" s="133">
        <f t="shared" si="506"/>
        <v>95996.739999999991</v>
      </c>
      <c r="P1694" s="133">
        <f t="shared" si="506"/>
        <v>0</v>
      </c>
      <c r="Q1694" s="133">
        <f t="shared" si="506"/>
        <v>37879.26</v>
      </c>
      <c r="R1694" s="133">
        <f t="shared" si="506"/>
        <v>0</v>
      </c>
      <c r="S1694" s="133" t="s">
        <v>18</v>
      </c>
      <c r="T1694" s="133" t="s">
        <v>18</v>
      </c>
      <c r="U1694" s="821" t="s">
        <v>18</v>
      </c>
    </row>
    <row r="1695" spans="1:21" ht="13.5" thickBot="1" x14ac:dyDescent="0.25">
      <c r="A1695" s="436" t="s">
        <v>1116</v>
      </c>
      <c r="B1695" s="162" t="s">
        <v>521</v>
      </c>
      <c r="C1695" s="163" t="s">
        <v>40</v>
      </c>
      <c r="D1695" s="164">
        <v>1966</v>
      </c>
      <c r="E1695" s="164"/>
      <c r="F1695" s="163" t="s">
        <v>130</v>
      </c>
      <c r="G1695" s="163">
        <v>2</v>
      </c>
      <c r="H1695" s="113">
        <v>370.9</v>
      </c>
      <c r="I1695" s="113">
        <v>344.1</v>
      </c>
      <c r="J1695" s="831">
        <v>0</v>
      </c>
      <c r="K1695" s="369">
        <v>14</v>
      </c>
      <c r="L1695" s="114" t="s">
        <v>1027</v>
      </c>
      <c r="M1695" s="113">
        <v>580603</v>
      </c>
      <c r="N1695" s="113">
        <v>0</v>
      </c>
      <c r="O1695" s="32">
        <f>M1695-Q1695</f>
        <v>416325.54000000004</v>
      </c>
      <c r="P1695" s="113">
        <v>0</v>
      </c>
      <c r="Q1695" s="113">
        <v>164277.46</v>
      </c>
      <c r="R1695" s="113">
        <v>0</v>
      </c>
      <c r="S1695" s="84">
        <f>M1695/H1695</f>
        <v>1565.3895928821785</v>
      </c>
      <c r="T1695" s="113">
        <v>3720.46</v>
      </c>
      <c r="U1695" s="435" t="s">
        <v>367</v>
      </c>
    </row>
    <row r="1696" spans="1:21" ht="13.5" thickBot="1" x14ac:dyDescent="0.25">
      <c r="A1696" s="156"/>
      <c r="B1696" s="131" t="s">
        <v>31</v>
      </c>
      <c r="C1696" s="132" t="s">
        <v>18</v>
      </c>
      <c r="D1696" s="132" t="s">
        <v>18</v>
      </c>
      <c r="E1696" s="132" t="s">
        <v>18</v>
      </c>
      <c r="F1696" s="132" t="s">
        <v>18</v>
      </c>
      <c r="G1696" s="132" t="s">
        <v>18</v>
      </c>
      <c r="H1696" s="133">
        <f>H1695</f>
        <v>370.9</v>
      </c>
      <c r="I1696" s="133">
        <f t="shared" ref="I1696" si="507">I1695</f>
        <v>344.1</v>
      </c>
      <c r="J1696" s="820">
        <v>0</v>
      </c>
      <c r="K1696" s="350">
        <f t="shared" ref="K1696" si="508">K1695</f>
        <v>14</v>
      </c>
      <c r="L1696" s="134" t="s">
        <v>18</v>
      </c>
      <c r="M1696" s="133">
        <f>M1695</f>
        <v>580603</v>
      </c>
      <c r="N1696" s="133">
        <f t="shared" ref="N1696:R1696" si="509">N1695</f>
        <v>0</v>
      </c>
      <c r="O1696" s="133">
        <f t="shared" si="509"/>
        <v>416325.54000000004</v>
      </c>
      <c r="P1696" s="133">
        <f t="shared" si="509"/>
        <v>0</v>
      </c>
      <c r="Q1696" s="133">
        <f t="shared" si="509"/>
        <v>164277.46</v>
      </c>
      <c r="R1696" s="133">
        <f t="shared" si="509"/>
        <v>0</v>
      </c>
      <c r="S1696" s="133" t="s">
        <v>18</v>
      </c>
      <c r="T1696" s="133" t="s">
        <v>18</v>
      </c>
      <c r="U1696" s="821" t="s">
        <v>18</v>
      </c>
    </row>
    <row r="1697" spans="1:21" ht="13.5" thickBot="1" x14ac:dyDescent="0.25">
      <c r="A1697" s="436" t="s">
        <v>1115</v>
      </c>
      <c r="B1697" s="68" t="s">
        <v>610</v>
      </c>
      <c r="C1697" s="30" t="s">
        <v>40</v>
      </c>
      <c r="D1697" s="31">
        <v>1968</v>
      </c>
      <c r="E1697" s="31">
        <v>1992</v>
      </c>
      <c r="F1697" s="30" t="s">
        <v>130</v>
      </c>
      <c r="G1697" s="30">
        <v>2</v>
      </c>
      <c r="H1697" s="32">
        <v>365.4</v>
      </c>
      <c r="I1697" s="32">
        <v>339.5</v>
      </c>
      <c r="J1697" s="366">
        <v>0</v>
      </c>
      <c r="K1697" s="357">
        <v>11</v>
      </c>
      <c r="L1697" s="114" t="s">
        <v>1027</v>
      </c>
      <c r="M1697" s="32">
        <v>610466</v>
      </c>
      <c r="N1697" s="32">
        <v>0</v>
      </c>
      <c r="O1697" s="32">
        <f>M1697-Q1697</f>
        <v>437739.02</v>
      </c>
      <c r="P1697" s="32">
        <v>0</v>
      </c>
      <c r="Q1697" s="32">
        <v>172726.98</v>
      </c>
      <c r="R1697" s="32">
        <v>0</v>
      </c>
      <c r="S1697" s="84">
        <v>1670.6787082649153</v>
      </c>
      <c r="T1697" s="32">
        <v>3720.46</v>
      </c>
      <c r="U1697" s="435" t="s">
        <v>367</v>
      </c>
    </row>
    <row r="1698" spans="1:21" ht="13.5" thickBot="1" x14ac:dyDescent="0.25">
      <c r="A1698" s="155"/>
      <c r="B1698" s="33" t="s">
        <v>31</v>
      </c>
      <c r="C1698" s="25" t="s">
        <v>18</v>
      </c>
      <c r="D1698" s="25" t="s">
        <v>18</v>
      </c>
      <c r="E1698" s="25" t="s">
        <v>18</v>
      </c>
      <c r="F1698" s="25" t="s">
        <v>18</v>
      </c>
      <c r="G1698" s="25" t="s">
        <v>18</v>
      </c>
      <c r="H1698" s="7">
        <f>H1697</f>
        <v>365.4</v>
      </c>
      <c r="I1698" s="7">
        <f t="shared" ref="I1698:J1698" si="510">I1697</f>
        <v>339.5</v>
      </c>
      <c r="J1698" s="7">
        <f t="shared" si="510"/>
        <v>0</v>
      </c>
      <c r="K1698" s="335">
        <f>K1697</f>
        <v>11</v>
      </c>
      <c r="L1698" s="16" t="s">
        <v>18</v>
      </c>
      <c r="M1698" s="7">
        <f>M1697</f>
        <v>610466</v>
      </c>
      <c r="N1698" s="7">
        <f t="shared" ref="N1698:R1698" si="511">N1697</f>
        <v>0</v>
      </c>
      <c r="O1698" s="7">
        <f t="shared" si="511"/>
        <v>437739.02</v>
      </c>
      <c r="P1698" s="7">
        <f t="shared" si="511"/>
        <v>0</v>
      </c>
      <c r="Q1698" s="7">
        <f t="shared" si="511"/>
        <v>172726.98</v>
      </c>
      <c r="R1698" s="7">
        <f t="shared" si="511"/>
        <v>0</v>
      </c>
      <c r="S1698" s="7" t="s">
        <v>18</v>
      </c>
      <c r="T1698" s="7" t="s">
        <v>18</v>
      </c>
      <c r="U1698" s="121" t="s">
        <v>18</v>
      </c>
    </row>
    <row r="1699" spans="1:21" ht="26.25" thickBot="1" x14ac:dyDescent="0.25">
      <c r="A1699" s="154" t="s">
        <v>303</v>
      </c>
      <c r="B1699" s="24" t="s">
        <v>595</v>
      </c>
      <c r="C1699" s="15" t="s">
        <v>18</v>
      </c>
      <c r="D1699" s="15" t="s">
        <v>18</v>
      </c>
      <c r="E1699" s="15" t="s">
        <v>18</v>
      </c>
      <c r="F1699" s="15" t="s">
        <v>18</v>
      </c>
      <c r="G1699" s="15" t="s">
        <v>18</v>
      </c>
      <c r="H1699" s="7">
        <f>SUM(H1701,H1706,H1703)</f>
        <v>1385.5</v>
      </c>
      <c r="I1699" s="7">
        <f>SUM(I1701,I1706,I1703)</f>
        <v>1278</v>
      </c>
      <c r="J1699" s="7">
        <f>SUM(J1701,J1706,J1703)</f>
        <v>896.25</v>
      </c>
      <c r="K1699" s="335">
        <f t="shared" ref="K1699" si="512">SUM(K1701,K1706,K1703)</f>
        <v>57</v>
      </c>
      <c r="L1699" s="35" t="s">
        <v>18</v>
      </c>
      <c r="M1699" s="7">
        <v>5309048</v>
      </c>
      <c r="N1699" s="7">
        <v>0</v>
      </c>
      <c r="O1699" s="7">
        <v>3962412.4499999997</v>
      </c>
      <c r="P1699" s="7">
        <v>0</v>
      </c>
      <c r="Q1699" s="7">
        <v>1346635.55</v>
      </c>
      <c r="R1699" s="7">
        <v>0</v>
      </c>
      <c r="S1699" s="35" t="s">
        <v>18</v>
      </c>
      <c r="T1699" s="35" t="s">
        <v>18</v>
      </c>
      <c r="U1699" s="122" t="s">
        <v>18</v>
      </c>
    </row>
    <row r="1700" spans="1:21" ht="13.5" thickBot="1" x14ac:dyDescent="0.25">
      <c r="A1700" s="223" t="s">
        <v>304</v>
      </c>
      <c r="B1700" s="68" t="s">
        <v>615</v>
      </c>
      <c r="C1700" s="30" t="s">
        <v>40</v>
      </c>
      <c r="D1700" s="31">
        <v>1967</v>
      </c>
      <c r="E1700" s="31"/>
      <c r="F1700" s="30" t="s">
        <v>130</v>
      </c>
      <c r="G1700" s="30">
        <v>2</v>
      </c>
      <c r="H1700" s="32">
        <v>339.3</v>
      </c>
      <c r="I1700" s="32">
        <v>312.5</v>
      </c>
      <c r="J1700" s="85">
        <v>233.84</v>
      </c>
      <c r="K1700" s="357">
        <v>12</v>
      </c>
      <c r="L1700" s="17" t="s">
        <v>349</v>
      </c>
      <c r="M1700" s="32">
        <v>1785659</v>
      </c>
      <c r="N1700" s="32">
        <v>0</v>
      </c>
      <c r="O1700" s="32">
        <v>1332728.1000000001</v>
      </c>
      <c r="P1700" s="32">
        <v>0</v>
      </c>
      <c r="Q1700" s="32">
        <v>452930.9</v>
      </c>
      <c r="R1700" s="32">
        <v>0</v>
      </c>
      <c r="S1700" s="84">
        <f>M1700/I1700</f>
        <v>5714.1088</v>
      </c>
      <c r="T1700" s="84">
        <v>5714.11</v>
      </c>
      <c r="U1700" s="273">
        <v>44561</v>
      </c>
    </row>
    <row r="1701" spans="1:21" ht="13.5" thickBot="1" x14ac:dyDescent="0.25">
      <c r="A1701" s="154"/>
      <c r="B1701" s="33" t="s">
        <v>31</v>
      </c>
      <c r="C1701" s="25" t="s">
        <v>18</v>
      </c>
      <c r="D1701" s="34" t="s">
        <v>18</v>
      </c>
      <c r="E1701" s="34" t="s">
        <v>18</v>
      </c>
      <c r="F1701" s="25" t="s">
        <v>18</v>
      </c>
      <c r="G1701" s="25" t="s">
        <v>18</v>
      </c>
      <c r="H1701" s="7">
        <f>H1700</f>
        <v>339.3</v>
      </c>
      <c r="I1701" s="7">
        <f>I1700</f>
        <v>312.5</v>
      </c>
      <c r="J1701" s="82">
        <f>J1700</f>
        <v>233.84</v>
      </c>
      <c r="K1701" s="335">
        <f>K1700</f>
        <v>12</v>
      </c>
      <c r="L1701" s="123" t="s">
        <v>18</v>
      </c>
      <c r="M1701" s="7">
        <v>1785659</v>
      </c>
      <c r="N1701" s="7">
        <v>0</v>
      </c>
      <c r="O1701" s="7">
        <v>1332728.1000000001</v>
      </c>
      <c r="P1701" s="7">
        <v>0</v>
      </c>
      <c r="Q1701" s="7">
        <v>452930.9</v>
      </c>
      <c r="R1701" s="7">
        <v>0</v>
      </c>
      <c r="S1701" s="7" t="s">
        <v>18</v>
      </c>
      <c r="T1701" s="7" t="s">
        <v>18</v>
      </c>
      <c r="U1701" s="36" t="s">
        <v>18</v>
      </c>
    </row>
    <row r="1702" spans="1:21" ht="13.5" thickBot="1" x14ac:dyDescent="0.25">
      <c r="A1702" s="223" t="s">
        <v>305</v>
      </c>
      <c r="B1702" s="68" t="s">
        <v>132</v>
      </c>
      <c r="C1702" s="30" t="s">
        <v>40</v>
      </c>
      <c r="D1702" s="31">
        <v>1974</v>
      </c>
      <c r="E1702" s="31"/>
      <c r="F1702" s="30" t="s">
        <v>130</v>
      </c>
      <c r="G1702" s="30">
        <v>2</v>
      </c>
      <c r="H1702" s="32">
        <v>525.70000000000005</v>
      </c>
      <c r="I1702" s="32">
        <v>484.4</v>
      </c>
      <c r="J1702" s="85">
        <v>331.79</v>
      </c>
      <c r="K1702" s="357">
        <v>22</v>
      </c>
      <c r="L1702" s="88" t="s">
        <v>896</v>
      </c>
      <c r="M1702" s="32">
        <v>388489</v>
      </c>
      <c r="N1702" s="32">
        <v>0</v>
      </c>
      <c r="O1702" s="32">
        <v>289949.08999999997</v>
      </c>
      <c r="P1702" s="32">
        <v>0</v>
      </c>
      <c r="Q1702" s="32">
        <v>98539.91</v>
      </c>
      <c r="R1702" s="32">
        <v>0</v>
      </c>
      <c r="S1702" s="84">
        <f>M1702/I1702</f>
        <v>802.00041288191585</v>
      </c>
      <c r="T1702" s="84">
        <v>802</v>
      </c>
      <c r="U1702" s="273">
        <v>44561</v>
      </c>
    </row>
    <row r="1703" spans="1:21" ht="13.5" thickBot="1" x14ac:dyDescent="0.25">
      <c r="A1703" s="154"/>
      <c r="B1703" s="33" t="s">
        <v>31</v>
      </c>
      <c r="C1703" s="25" t="s">
        <v>18</v>
      </c>
      <c r="D1703" s="34" t="s">
        <v>18</v>
      </c>
      <c r="E1703" s="34" t="s">
        <v>18</v>
      </c>
      <c r="F1703" s="25" t="s">
        <v>18</v>
      </c>
      <c r="G1703" s="25" t="s">
        <v>18</v>
      </c>
      <c r="H1703" s="7">
        <f>H1702</f>
        <v>525.70000000000005</v>
      </c>
      <c r="I1703" s="7">
        <f>I1702</f>
        <v>484.4</v>
      </c>
      <c r="J1703" s="82">
        <f>J1702</f>
        <v>331.79</v>
      </c>
      <c r="K1703" s="335">
        <f>K1702</f>
        <v>22</v>
      </c>
      <c r="L1703" s="123" t="s">
        <v>18</v>
      </c>
      <c r="M1703" s="7">
        <v>388489</v>
      </c>
      <c r="N1703" s="7">
        <v>0</v>
      </c>
      <c r="O1703" s="7">
        <v>289949.08999999997</v>
      </c>
      <c r="P1703" s="7">
        <v>0</v>
      </c>
      <c r="Q1703" s="7">
        <v>98539.91</v>
      </c>
      <c r="R1703" s="7">
        <v>0</v>
      </c>
      <c r="S1703" s="7" t="s">
        <v>18</v>
      </c>
      <c r="T1703" s="7" t="s">
        <v>18</v>
      </c>
      <c r="U1703" s="28" t="s">
        <v>18</v>
      </c>
    </row>
    <row r="1704" spans="1:21" x14ac:dyDescent="0.2">
      <c r="A1704" s="220" t="s">
        <v>306</v>
      </c>
      <c r="B1704" s="37" t="s">
        <v>133</v>
      </c>
      <c r="C1704" s="38" t="s">
        <v>40</v>
      </c>
      <c r="D1704" s="38">
        <v>1967</v>
      </c>
      <c r="E1704" s="38"/>
      <c r="F1704" s="38" t="s">
        <v>130</v>
      </c>
      <c r="G1704" s="38">
        <v>2</v>
      </c>
      <c r="H1704" s="40">
        <v>520.5</v>
      </c>
      <c r="I1704" s="40">
        <v>481.1</v>
      </c>
      <c r="J1704" s="72">
        <v>330.62</v>
      </c>
      <c r="K1704" s="353">
        <v>23</v>
      </c>
      <c r="L1704" s="86" t="s">
        <v>896</v>
      </c>
      <c r="M1704" s="40">
        <v>385842</v>
      </c>
      <c r="N1704" s="40">
        <v>0</v>
      </c>
      <c r="O1704" s="40">
        <v>287973.5</v>
      </c>
      <c r="P1704" s="40">
        <v>0</v>
      </c>
      <c r="Q1704" s="40">
        <v>97868.5</v>
      </c>
      <c r="R1704" s="40">
        <v>0</v>
      </c>
      <c r="S1704" s="80">
        <f>M1704/I1704</f>
        <v>801.99958428601121</v>
      </c>
      <c r="T1704" s="80">
        <v>802</v>
      </c>
      <c r="U1704" s="441">
        <v>44561</v>
      </c>
    </row>
    <row r="1705" spans="1:21" ht="13.5" thickBot="1" x14ac:dyDescent="0.25">
      <c r="A1705" s="226" t="s">
        <v>306</v>
      </c>
      <c r="B1705" s="58" t="s">
        <v>133</v>
      </c>
      <c r="C1705" s="59" t="s">
        <v>40</v>
      </c>
      <c r="D1705" s="75">
        <v>1967</v>
      </c>
      <c r="E1705" s="75"/>
      <c r="F1705" s="59" t="s">
        <v>130</v>
      </c>
      <c r="G1705" s="59">
        <v>2</v>
      </c>
      <c r="H1705" s="60">
        <v>520.5</v>
      </c>
      <c r="I1705" s="60">
        <v>481.1</v>
      </c>
      <c r="J1705" s="77">
        <v>330.62</v>
      </c>
      <c r="K1705" s="358">
        <v>23</v>
      </c>
      <c r="L1705" s="63" t="s">
        <v>349</v>
      </c>
      <c r="M1705" s="60">
        <v>2749058</v>
      </c>
      <c r="N1705" s="60">
        <v>0</v>
      </c>
      <c r="O1705" s="60">
        <v>2051761.76</v>
      </c>
      <c r="P1705" s="60">
        <v>0</v>
      </c>
      <c r="Q1705" s="60">
        <v>697296.24</v>
      </c>
      <c r="R1705" s="60">
        <v>0</v>
      </c>
      <c r="S1705" s="105">
        <f>M1705/I1705</f>
        <v>5714.1093327790477</v>
      </c>
      <c r="T1705" s="105">
        <v>5714.11</v>
      </c>
      <c r="U1705" s="237">
        <v>44561</v>
      </c>
    </row>
    <row r="1706" spans="1:21" ht="13.5" thickBot="1" x14ac:dyDescent="0.25">
      <c r="A1706" s="154"/>
      <c r="B1706" s="33" t="s">
        <v>31</v>
      </c>
      <c r="C1706" s="25" t="s">
        <v>18</v>
      </c>
      <c r="D1706" s="25" t="s">
        <v>18</v>
      </c>
      <c r="E1706" s="25" t="s">
        <v>18</v>
      </c>
      <c r="F1706" s="25" t="s">
        <v>18</v>
      </c>
      <c r="G1706" s="25" t="s">
        <v>18</v>
      </c>
      <c r="H1706" s="7">
        <f>H1705</f>
        <v>520.5</v>
      </c>
      <c r="I1706" s="7">
        <f>I1705</f>
        <v>481.1</v>
      </c>
      <c r="J1706" s="82">
        <f>J1705</f>
        <v>330.62</v>
      </c>
      <c r="K1706" s="335">
        <f>K1705</f>
        <v>23</v>
      </c>
      <c r="L1706" s="16" t="s">
        <v>18</v>
      </c>
      <c r="M1706" s="7">
        <v>3134900</v>
      </c>
      <c r="N1706" s="7">
        <v>0</v>
      </c>
      <c r="O1706" s="7">
        <v>2339735.2599999998</v>
      </c>
      <c r="P1706" s="7">
        <v>0</v>
      </c>
      <c r="Q1706" s="7">
        <v>795164.74</v>
      </c>
      <c r="R1706" s="7">
        <v>0</v>
      </c>
      <c r="S1706" s="7" t="s">
        <v>18</v>
      </c>
      <c r="T1706" s="7" t="s">
        <v>18</v>
      </c>
      <c r="U1706" s="28" t="s">
        <v>18</v>
      </c>
    </row>
    <row r="1707" spans="1:21" ht="13.5" thickBot="1" x14ac:dyDescent="0.25">
      <c r="A1707" s="152" t="s">
        <v>633</v>
      </c>
      <c r="B1707" s="327" t="s">
        <v>635</v>
      </c>
      <c r="C1707" s="25" t="s">
        <v>18</v>
      </c>
      <c r="D1707" s="25" t="s">
        <v>18</v>
      </c>
      <c r="E1707" s="25" t="s">
        <v>18</v>
      </c>
      <c r="F1707" s="25" t="s">
        <v>18</v>
      </c>
      <c r="G1707" s="25" t="s">
        <v>18</v>
      </c>
      <c r="H1707" s="7">
        <f>H1711</f>
        <v>725.2</v>
      </c>
      <c r="I1707" s="7">
        <f t="shared" ref="I1707:K1707" si="513">I1711</f>
        <v>653.1</v>
      </c>
      <c r="J1707" s="7">
        <f t="shared" si="513"/>
        <v>442.23</v>
      </c>
      <c r="K1707" s="454">
        <f t="shared" si="513"/>
        <v>32</v>
      </c>
      <c r="L1707" s="16" t="s">
        <v>18</v>
      </c>
      <c r="M1707" s="7">
        <f>M1711</f>
        <v>12266555</v>
      </c>
      <c r="N1707" s="7">
        <f t="shared" ref="N1707:R1707" si="514">N1711</f>
        <v>0</v>
      </c>
      <c r="O1707" s="7">
        <f t="shared" si="514"/>
        <v>687246.99</v>
      </c>
      <c r="P1707" s="7">
        <f t="shared" si="514"/>
        <v>0</v>
      </c>
      <c r="Q1707" s="7">
        <f t="shared" si="514"/>
        <v>396399.75</v>
      </c>
      <c r="R1707" s="7">
        <f t="shared" si="514"/>
        <v>11182908.26</v>
      </c>
      <c r="S1707" s="7" t="s">
        <v>18</v>
      </c>
      <c r="T1707" s="7" t="s">
        <v>18</v>
      </c>
      <c r="U1707" s="28" t="s">
        <v>18</v>
      </c>
    </row>
    <row r="1708" spans="1:21" x14ac:dyDescent="0.2">
      <c r="A1708" s="442" t="s">
        <v>1110</v>
      </c>
      <c r="B1708" s="45" t="s">
        <v>1108</v>
      </c>
      <c r="C1708" s="22" t="s">
        <v>40</v>
      </c>
      <c r="D1708" s="22">
        <v>1999</v>
      </c>
      <c r="E1708" s="22"/>
      <c r="F1708" s="22" t="s">
        <v>1109</v>
      </c>
      <c r="G1708" s="22">
        <v>2</v>
      </c>
      <c r="H1708" s="910">
        <v>725.2</v>
      </c>
      <c r="I1708" s="910">
        <v>653.1</v>
      </c>
      <c r="J1708" s="910">
        <v>442.23</v>
      </c>
      <c r="K1708" s="333">
        <v>32</v>
      </c>
      <c r="L1708" s="10" t="s">
        <v>83</v>
      </c>
      <c r="M1708" s="910">
        <v>6130834</v>
      </c>
      <c r="N1708" s="910">
        <v>0</v>
      </c>
      <c r="O1708" s="910">
        <v>122873.87</v>
      </c>
      <c r="P1708" s="910">
        <v>0</v>
      </c>
      <c r="Q1708" s="910">
        <v>70872.87</v>
      </c>
      <c r="R1708" s="910">
        <v>5937087.2599999998</v>
      </c>
      <c r="S1708" s="910">
        <f>M1708/H1708</f>
        <v>8453.9906232763369</v>
      </c>
      <c r="T1708" s="910">
        <v>8453.99</v>
      </c>
      <c r="U1708" s="236">
        <v>44561</v>
      </c>
    </row>
    <row r="1709" spans="1:21" x14ac:dyDescent="0.2">
      <c r="A1709" s="442" t="s">
        <v>1110</v>
      </c>
      <c r="B1709" s="45" t="s">
        <v>1108</v>
      </c>
      <c r="C1709" s="22" t="s">
        <v>40</v>
      </c>
      <c r="D1709" s="22">
        <v>1999</v>
      </c>
      <c r="E1709" s="22"/>
      <c r="F1709" s="22" t="s">
        <v>1109</v>
      </c>
      <c r="G1709" s="22">
        <v>2</v>
      </c>
      <c r="H1709" s="910">
        <v>725.2</v>
      </c>
      <c r="I1709" s="910">
        <v>653.1</v>
      </c>
      <c r="J1709" s="910">
        <v>442.23</v>
      </c>
      <c r="K1709" s="333">
        <v>32</v>
      </c>
      <c r="L1709" s="10" t="s">
        <v>1100</v>
      </c>
      <c r="M1709" s="910">
        <v>889900</v>
      </c>
      <c r="N1709" s="910">
        <v>0</v>
      </c>
      <c r="O1709" s="910">
        <v>564373.12</v>
      </c>
      <c r="P1709" s="910">
        <v>0</v>
      </c>
      <c r="Q1709" s="910">
        <v>325526.88</v>
      </c>
      <c r="R1709" s="910">
        <v>0</v>
      </c>
      <c r="S1709" s="910">
        <f>M1709/H1709</f>
        <v>1227.1097628240484</v>
      </c>
      <c r="T1709" s="910">
        <v>1227.1099999999999</v>
      </c>
      <c r="U1709" s="236">
        <v>44561</v>
      </c>
    </row>
    <row r="1710" spans="1:21" x14ac:dyDescent="0.2">
      <c r="A1710" s="442" t="s">
        <v>1110</v>
      </c>
      <c r="B1710" s="45" t="s">
        <v>1108</v>
      </c>
      <c r="C1710" s="22" t="s">
        <v>40</v>
      </c>
      <c r="D1710" s="22">
        <v>1999</v>
      </c>
      <c r="E1710" s="22"/>
      <c r="F1710" s="22" t="s">
        <v>1109</v>
      </c>
      <c r="G1710" s="22">
        <v>2</v>
      </c>
      <c r="H1710" s="910">
        <v>725.2</v>
      </c>
      <c r="I1710" s="910">
        <v>653.1</v>
      </c>
      <c r="J1710" s="910">
        <v>442.23</v>
      </c>
      <c r="K1710" s="333">
        <v>32</v>
      </c>
      <c r="L1710" s="10" t="s">
        <v>49</v>
      </c>
      <c r="M1710" s="910">
        <v>5245821</v>
      </c>
      <c r="N1710" s="910">
        <v>0</v>
      </c>
      <c r="O1710" s="910">
        <v>0</v>
      </c>
      <c r="P1710" s="910">
        <v>0</v>
      </c>
      <c r="Q1710" s="910">
        <v>0</v>
      </c>
      <c r="R1710" s="910">
        <v>5245821</v>
      </c>
      <c r="S1710" s="910">
        <f>M1710/J1710</f>
        <v>11862.200664812428</v>
      </c>
      <c r="T1710" s="910">
        <v>11862.2</v>
      </c>
      <c r="U1710" s="236">
        <v>44561</v>
      </c>
    </row>
    <row r="1711" spans="1:21" ht="13.5" thickBot="1" x14ac:dyDescent="0.25">
      <c r="A1711" s="746"/>
      <c r="B1711" s="41" t="s">
        <v>31</v>
      </c>
      <c r="C1711" s="19" t="s">
        <v>18</v>
      </c>
      <c r="D1711" s="19" t="s">
        <v>18</v>
      </c>
      <c r="E1711" s="19" t="s">
        <v>18</v>
      </c>
      <c r="F1711" s="19" t="s">
        <v>18</v>
      </c>
      <c r="G1711" s="19" t="s">
        <v>18</v>
      </c>
      <c r="H1711" s="13">
        <f>H1708</f>
        <v>725.2</v>
      </c>
      <c r="I1711" s="13">
        <f t="shared" ref="I1711:K1711" si="515">I1708</f>
        <v>653.1</v>
      </c>
      <c r="J1711" s="13">
        <f t="shared" si="515"/>
        <v>442.23</v>
      </c>
      <c r="K1711" s="345">
        <f t="shared" si="515"/>
        <v>32</v>
      </c>
      <c r="L1711" s="4" t="s">
        <v>18</v>
      </c>
      <c r="M1711" s="13">
        <f>M1708+M1709+M1710</f>
        <v>12266555</v>
      </c>
      <c r="N1711" s="13">
        <f t="shared" ref="N1711:R1711" si="516">N1708+N1709+N1710</f>
        <v>0</v>
      </c>
      <c r="O1711" s="13">
        <f t="shared" si="516"/>
        <v>687246.99</v>
      </c>
      <c r="P1711" s="13">
        <f t="shared" si="516"/>
        <v>0</v>
      </c>
      <c r="Q1711" s="13">
        <f t="shared" si="516"/>
        <v>396399.75</v>
      </c>
      <c r="R1711" s="13">
        <f t="shared" si="516"/>
        <v>11182908.26</v>
      </c>
      <c r="S1711" s="13" t="s">
        <v>18</v>
      </c>
      <c r="T1711" s="13" t="s">
        <v>18</v>
      </c>
      <c r="U1711" s="414" t="s">
        <v>18</v>
      </c>
    </row>
    <row r="1712" spans="1:21" ht="13.5" thickBot="1" x14ac:dyDescent="0.25">
      <c r="A1712" s="328" t="s">
        <v>634</v>
      </c>
      <c r="B1712" s="329" t="s">
        <v>636</v>
      </c>
      <c r="C1712" s="165" t="s">
        <v>18</v>
      </c>
      <c r="D1712" s="165" t="s">
        <v>18</v>
      </c>
      <c r="E1712" s="165" t="s">
        <v>18</v>
      </c>
      <c r="F1712" s="165" t="s">
        <v>18</v>
      </c>
      <c r="G1712" s="165" t="s">
        <v>18</v>
      </c>
      <c r="H1712" s="166">
        <v>0</v>
      </c>
      <c r="I1712" s="166">
        <v>0</v>
      </c>
      <c r="J1712" s="166">
        <v>0</v>
      </c>
      <c r="K1712" s="336">
        <v>0</v>
      </c>
      <c r="L1712" s="167" t="s">
        <v>18</v>
      </c>
      <c r="M1712" s="166">
        <v>0</v>
      </c>
      <c r="N1712" s="166">
        <v>0</v>
      </c>
      <c r="O1712" s="166">
        <v>0</v>
      </c>
      <c r="P1712" s="166">
        <v>0</v>
      </c>
      <c r="Q1712" s="166">
        <v>0</v>
      </c>
      <c r="R1712" s="166">
        <v>0</v>
      </c>
      <c r="S1712" s="166" t="s">
        <v>18</v>
      </c>
      <c r="T1712" s="166" t="s">
        <v>18</v>
      </c>
      <c r="U1712" s="168" t="s">
        <v>18</v>
      </c>
    </row>
    <row r="1713" spans="1:21" ht="26.25" thickBot="1" x14ac:dyDescent="0.25">
      <c r="A1713" s="152">
        <v>13</v>
      </c>
      <c r="B1713" s="124" t="s">
        <v>524</v>
      </c>
      <c r="C1713" s="25" t="s">
        <v>18</v>
      </c>
      <c r="D1713" s="34" t="s">
        <v>18</v>
      </c>
      <c r="E1713" s="34" t="s">
        <v>18</v>
      </c>
      <c r="F1713" s="25" t="s">
        <v>18</v>
      </c>
      <c r="G1713" s="25" t="s">
        <v>18</v>
      </c>
      <c r="H1713" s="82">
        <f>H1714+H1717+H1720+H1734+H1735+H1740</f>
        <v>17502</v>
      </c>
      <c r="I1713" s="82">
        <f>I1714+I1717+I1720+I1734+I1735+I1740</f>
        <v>14768.97</v>
      </c>
      <c r="J1713" s="82">
        <f>J1714+J1717+J1720+J1734+J1735+J1740</f>
        <v>4849.8</v>
      </c>
      <c r="K1713" s="359">
        <f>K1714+K1717+K1720+K1734+K1735+K1740</f>
        <v>462</v>
      </c>
      <c r="L1713" s="16" t="s">
        <v>18</v>
      </c>
      <c r="M1713" s="7">
        <f>M1714+M1720+M1734+M1735+M1740+M1717</f>
        <v>31111303</v>
      </c>
      <c r="N1713" s="82">
        <f t="shared" ref="N1713:R1713" si="517">N1714+N1720+N1734+N1735+N1740+N1717</f>
        <v>0</v>
      </c>
      <c r="O1713" s="82">
        <f t="shared" si="517"/>
        <v>17232889.859999999</v>
      </c>
      <c r="P1713" s="82">
        <f t="shared" si="517"/>
        <v>0</v>
      </c>
      <c r="Q1713" s="82">
        <f t="shared" si="517"/>
        <v>13878413.140000001</v>
      </c>
      <c r="R1713" s="82">
        <f t="shared" si="517"/>
        <v>0</v>
      </c>
      <c r="S1713" s="7" t="s">
        <v>18</v>
      </c>
      <c r="T1713" s="7" t="s">
        <v>18</v>
      </c>
      <c r="U1713" s="28" t="s">
        <v>18</v>
      </c>
    </row>
    <row r="1714" spans="1:21" ht="13.5" thickBot="1" x14ac:dyDescent="0.25">
      <c r="A1714" s="155" t="s">
        <v>308</v>
      </c>
      <c r="B1714" s="27" t="s">
        <v>411</v>
      </c>
      <c r="C1714" s="25" t="s">
        <v>18</v>
      </c>
      <c r="D1714" s="25" t="s">
        <v>18</v>
      </c>
      <c r="E1714" s="25" t="s">
        <v>18</v>
      </c>
      <c r="F1714" s="25" t="s">
        <v>18</v>
      </c>
      <c r="G1714" s="25" t="s">
        <v>18</v>
      </c>
      <c r="H1714" s="7">
        <f>H1716</f>
        <v>4711.7</v>
      </c>
      <c r="I1714" s="7">
        <f t="shared" ref="I1714:K1714" si="518">I1716</f>
        <v>4251.3</v>
      </c>
      <c r="J1714" s="7">
        <f t="shared" si="518"/>
        <v>0</v>
      </c>
      <c r="K1714" s="335">
        <f t="shared" si="518"/>
        <v>70</v>
      </c>
      <c r="L1714" s="16" t="s">
        <v>18</v>
      </c>
      <c r="M1714" s="7">
        <v>1482513</v>
      </c>
      <c r="N1714" s="7">
        <v>0</v>
      </c>
      <c r="O1714" s="7">
        <v>954874.51</v>
      </c>
      <c r="P1714" s="7">
        <v>0</v>
      </c>
      <c r="Q1714" s="7">
        <v>527638.49</v>
      </c>
      <c r="R1714" s="7">
        <v>0</v>
      </c>
      <c r="S1714" s="7" t="s">
        <v>18</v>
      </c>
      <c r="T1714" s="7" t="s">
        <v>18</v>
      </c>
      <c r="U1714" s="28" t="s">
        <v>18</v>
      </c>
    </row>
    <row r="1715" spans="1:21" ht="13.5" thickBot="1" x14ac:dyDescent="0.25">
      <c r="A1715" s="223" t="s">
        <v>310</v>
      </c>
      <c r="B1715" s="68" t="s">
        <v>525</v>
      </c>
      <c r="C1715" s="30" t="s">
        <v>40</v>
      </c>
      <c r="D1715" s="31">
        <v>1987</v>
      </c>
      <c r="E1715" s="31">
        <v>2016</v>
      </c>
      <c r="F1715" s="30" t="s">
        <v>410</v>
      </c>
      <c r="G1715" s="30">
        <v>5</v>
      </c>
      <c r="H1715" s="32">
        <v>4711.7</v>
      </c>
      <c r="I1715" s="32">
        <v>4251.3</v>
      </c>
      <c r="J1715" s="32"/>
      <c r="K1715" s="357">
        <v>70</v>
      </c>
      <c r="L1715" s="17" t="s">
        <v>34</v>
      </c>
      <c r="M1715" s="32">
        <v>1482513</v>
      </c>
      <c r="N1715" s="32">
        <v>0</v>
      </c>
      <c r="O1715" s="32">
        <v>954874.51</v>
      </c>
      <c r="P1715" s="32">
        <v>0</v>
      </c>
      <c r="Q1715" s="32">
        <v>527638.49</v>
      </c>
      <c r="R1715" s="32">
        <v>0</v>
      </c>
      <c r="S1715" s="32">
        <v>348.72</v>
      </c>
      <c r="T1715" s="32">
        <v>348.72</v>
      </c>
      <c r="U1715" s="272">
        <v>44561</v>
      </c>
    </row>
    <row r="1716" spans="1:21" ht="13.5" thickBot="1" x14ac:dyDescent="0.25">
      <c r="A1716" s="87"/>
      <c r="B1716" s="33" t="s">
        <v>31</v>
      </c>
      <c r="C1716" s="25" t="s">
        <v>18</v>
      </c>
      <c r="D1716" s="25" t="s">
        <v>18</v>
      </c>
      <c r="E1716" s="25" t="s">
        <v>18</v>
      </c>
      <c r="F1716" s="25" t="s">
        <v>18</v>
      </c>
      <c r="G1716" s="25" t="s">
        <v>18</v>
      </c>
      <c r="H1716" s="7">
        <f>H1715</f>
        <v>4711.7</v>
      </c>
      <c r="I1716" s="7">
        <f t="shared" ref="I1716:K1716" si="519">I1715</f>
        <v>4251.3</v>
      </c>
      <c r="J1716" s="7"/>
      <c r="K1716" s="335">
        <f t="shared" si="519"/>
        <v>70</v>
      </c>
      <c r="L1716" s="7" t="s">
        <v>18</v>
      </c>
      <c r="M1716" s="7">
        <v>1482513</v>
      </c>
      <c r="N1716" s="7">
        <v>0</v>
      </c>
      <c r="O1716" s="7">
        <v>954874.51</v>
      </c>
      <c r="P1716" s="7">
        <v>0</v>
      </c>
      <c r="Q1716" s="7">
        <v>527638.49</v>
      </c>
      <c r="R1716" s="7">
        <v>0</v>
      </c>
      <c r="S1716" s="7" t="s">
        <v>18</v>
      </c>
      <c r="T1716" s="7" t="s">
        <v>18</v>
      </c>
      <c r="U1716" s="28" t="s">
        <v>18</v>
      </c>
    </row>
    <row r="1717" spans="1:21" ht="13.5" thickBot="1" x14ac:dyDescent="0.25">
      <c r="A1717" s="155" t="s">
        <v>311</v>
      </c>
      <c r="B1717" s="27" t="s">
        <v>189</v>
      </c>
      <c r="C1717" s="25" t="s">
        <v>18</v>
      </c>
      <c r="D1717" s="25" t="s">
        <v>18</v>
      </c>
      <c r="E1717" s="25" t="s">
        <v>18</v>
      </c>
      <c r="F1717" s="25" t="s">
        <v>18</v>
      </c>
      <c r="G1717" s="25" t="s">
        <v>18</v>
      </c>
      <c r="H1717" s="7">
        <f>H1719</f>
        <v>2247.6</v>
      </c>
      <c r="I1717" s="7">
        <f t="shared" ref="I1717:K1717" si="520">I1719</f>
        <v>1670.37</v>
      </c>
      <c r="J1717" s="7">
        <f t="shared" si="520"/>
        <v>961</v>
      </c>
      <c r="K1717" s="335">
        <f t="shared" si="520"/>
        <v>52</v>
      </c>
      <c r="L1717" s="15" t="s">
        <v>18</v>
      </c>
      <c r="M1717" s="7">
        <v>6608083</v>
      </c>
      <c r="N1717" s="7">
        <v>0</v>
      </c>
      <c r="O1717" s="7">
        <v>3843179.25</v>
      </c>
      <c r="P1717" s="7">
        <v>0</v>
      </c>
      <c r="Q1717" s="7">
        <v>2764903.75</v>
      </c>
      <c r="R1717" s="7">
        <v>0</v>
      </c>
      <c r="S1717" s="7" t="s">
        <v>18</v>
      </c>
      <c r="T1717" s="7" t="s">
        <v>18</v>
      </c>
      <c r="U1717" s="28" t="s">
        <v>18</v>
      </c>
    </row>
    <row r="1718" spans="1:21" ht="13.5" thickBot="1" x14ac:dyDescent="0.25">
      <c r="A1718" s="223" t="s">
        <v>313</v>
      </c>
      <c r="B1718" s="68" t="s">
        <v>412</v>
      </c>
      <c r="C1718" s="30" t="s">
        <v>40</v>
      </c>
      <c r="D1718" s="30">
        <v>1979</v>
      </c>
      <c r="E1718" s="30"/>
      <c r="F1718" s="69" t="s">
        <v>140</v>
      </c>
      <c r="G1718" s="30">
        <v>3</v>
      </c>
      <c r="H1718" s="32">
        <v>2247.6</v>
      </c>
      <c r="I1718" s="32">
        <v>1670.37</v>
      </c>
      <c r="J1718" s="32">
        <v>961</v>
      </c>
      <c r="K1718" s="357">
        <v>52</v>
      </c>
      <c r="L1718" s="17" t="s">
        <v>55</v>
      </c>
      <c r="M1718" s="32">
        <v>6608083</v>
      </c>
      <c r="N1718" s="32">
        <v>0</v>
      </c>
      <c r="O1718" s="32">
        <v>3843179.25</v>
      </c>
      <c r="P1718" s="32">
        <v>0</v>
      </c>
      <c r="Q1718" s="32">
        <v>2764903.75</v>
      </c>
      <c r="R1718" s="32">
        <v>0</v>
      </c>
      <c r="S1718" s="32">
        <f>M1718/J1718</f>
        <v>6876.2570239334027</v>
      </c>
      <c r="T1718" s="32">
        <v>7819.34</v>
      </c>
      <c r="U1718" s="272">
        <v>44561</v>
      </c>
    </row>
    <row r="1719" spans="1:21" ht="13.5" thickBot="1" x14ac:dyDescent="0.25">
      <c r="A1719" s="87"/>
      <c r="B1719" s="33" t="s">
        <v>31</v>
      </c>
      <c r="C1719" s="25" t="s">
        <v>18</v>
      </c>
      <c r="D1719" s="25" t="s">
        <v>18</v>
      </c>
      <c r="E1719" s="25" t="s">
        <v>18</v>
      </c>
      <c r="F1719" s="25" t="s">
        <v>18</v>
      </c>
      <c r="G1719" s="25" t="s">
        <v>18</v>
      </c>
      <c r="H1719" s="7">
        <f>H1718</f>
        <v>2247.6</v>
      </c>
      <c r="I1719" s="7">
        <f t="shared" ref="I1719:J1719" si="521">I1718</f>
        <v>1670.37</v>
      </c>
      <c r="J1719" s="7">
        <f t="shared" si="521"/>
        <v>961</v>
      </c>
      <c r="K1719" s="335">
        <f>K1718</f>
        <v>52</v>
      </c>
      <c r="L1719" s="16" t="s">
        <v>18</v>
      </c>
      <c r="M1719" s="7">
        <v>6608083</v>
      </c>
      <c r="N1719" s="7">
        <v>0</v>
      </c>
      <c r="O1719" s="7">
        <v>3843179.25</v>
      </c>
      <c r="P1719" s="7">
        <v>0</v>
      </c>
      <c r="Q1719" s="7">
        <v>2764903.75</v>
      </c>
      <c r="R1719" s="7">
        <v>0</v>
      </c>
      <c r="S1719" s="7" t="s">
        <v>18</v>
      </c>
      <c r="T1719" s="7" t="s">
        <v>18</v>
      </c>
      <c r="U1719" s="28" t="s">
        <v>18</v>
      </c>
    </row>
    <row r="1720" spans="1:21" x14ac:dyDescent="0.2">
      <c r="A1720" s="746" t="s">
        <v>317</v>
      </c>
      <c r="B1720" s="41" t="s">
        <v>315</v>
      </c>
      <c r="C1720" s="19" t="s">
        <v>18</v>
      </c>
      <c r="D1720" s="19" t="s">
        <v>18</v>
      </c>
      <c r="E1720" s="19" t="s">
        <v>18</v>
      </c>
      <c r="F1720" s="19" t="s">
        <v>18</v>
      </c>
      <c r="G1720" s="19" t="s">
        <v>18</v>
      </c>
      <c r="H1720" s="13">
        <f>H1722+H1724+H1726+H1728+H1731+H1733</f>
        <v>8120.2</v>
      </c>
      <c r="I1720" s="13">
        <f>I1722+I1724+I1726+I1728+I1731+I1733</f>
        <v>6667.4000000000005</v>
      </c>
      <c r="J1720" s="13">
        <f>J1722+J1724+J1726+J1728+J1731+J1733</f>
        <v>2749.8</v>
      </c>
      <c r="K1720" s="345">
        <f>K1722+K1724+K1726+K1728+K1731+K1733</f>
        <v>264</v>
      </c>
      <c r="L1720" s="13" t="s">
        <v>18</v>
      </c>
      <c r="M1720" s="13">
        <v>11818504</v>
      </c>
      <c r="N1720" s="13">
        <v>0</v>
      </c>
      <c r="O1720" s="13">
        <v>7092531.3799999999</v>
      </c>
      <c r="P1720" s="13">
        <v>0</v>
      </c>
      <c r="Q1720" s="13">
        <v>4725972.62</v>
      </c>
      <c r="R1720" s="13">
        <v>0</v>
      </c>
      <c r="S1720" s="13" t="s">
        <v>18</v>
      </c>
      <c r="T1720" s="13" t="s">
        <v>18</v>
      </c>
      <c r="U1720" s="414" t="s">
        <v>18</v>
      </c>
    </row>
    <row r="1721" spans="1:21" ht="13.5" thickBot="1" x14ac:dyDescent="0.25">
      <c r="A1721" s="447" t="s">
        <v>882</v>
      </c>
      <c r="B1721" s="74" t="s">
        <v>885</v>
      </c>
      <c r="C1721" s="59" t="s">
        <v>40</v>
      </c>
      <c r="D1721" s="75">
        <v>1967</v>
      </c>
      <c r="E1721" s="75"/>
      <c r="F1721" s="59" t="s">
        <v>886</v>
      </c>
      <c r="G1721" s="59">
        <v>3</v>
      </c>
      <c r="H1721" s="60">
        <v>1625.1</v>
      </c>
      <c r="I1721" s="60">
        <v>1499.4</v>
      </c>
      <c r="J1721" s="60">
        <v>654.1</v>
      </c>
      <c r="K1721" s="358">
        <v>70</v>
      </c>
      <c r="L1721" s="89" t="s">
        <v>93</v>
      </c>
      <c r="M1721" s="32">
        <v>192607</v>
      </c>
      <c r="N1721" s="60">
        <v>0</v>
      </c>
      <c r="O1721" s="60">
        <v>115587.49</v>
      </c>
      <c r="P1721" s="60">
        <v>0</v>
      </c>
      <c r="Q1721" s="60">
        <v>77019.509999999995</v>
      </c>
      <c r="R1721" s="60">
        <v>0</v>
      </c>
      <c r="S1721" s="60">
        <f>M1721/H1721</f>
        <v>118.52009107131869</v>
      </c>
      <c r="T1721" s="60">
        <v>118.52</v>
      </c>
      <c r="U1721" s="276">
        <v>44561</v>
      </c>
    </row>
    <row r="1722" spans="1:21" ht="13.5" thickBot="1" x14ac:dyDescent="0.25">
      <c r="A1722" s="154"/>
      <c r="B1722" s="33" t="s">
        <v>31</v>
      </c>
      <c r="C1722" s="25" t="s">
        <v>18</v>
      </c>
      <c r="D1722" s="25" t="s">
        <v>18</v>
      </c>
      <c r="E1722" s="25" t="s">
        <v>18</v>
      </c>
      <c r="F1722" s="25" t="s">
        <v>18</v>
      </c>
      <c r="G1722" s="25" t="s">
        <v>18</v>
      </c>
      <c r="H1722" s="7">
        <f>H1721</f>
        <v>1625.1</v>
      </c>
      <c r="I1722" s="7">
        <f>I1721</f>
        <v>1499.4</v>
      </c>
      <c r="J1722" s="7">
        <f>J1721</f>
        <v>654.1</v>
      </c>
      <c r="K1722" s="335">
        <f>K1721</f>
        <v>70</v>
      </c>
      <c r="L1722" s="16" t="s">
        <v>18</v>
      </c>
      <c r="M1722" s="7">
        <v>192607</v>
      </c>
      <c r="N1722" s="7">
        <v>0</v>
      </c>
      <c r="O1722" s="7">
        <v>115587.49</v>
      </c>
      <c r="P1722" s="7">
        <v>0</v>
      </c>
      <c r="Q1722" s="7">
        <v>77019.509999999995</v>
      </c>
      <c r="R1722" s="7">
        <v>0</v>
      </c>
      <c r="S1722" s="7" t="s">
        <v>18</v>
      </c>
      <c r="T1722" s="7" t="s">
        <v>18</v>
      </c>
      <c r="U1722" s="28" t="s">
        <v>18</v>
      </c>
    </row>
    <row r="1723" spans="1:21" ht="13.5" thickBot="1" x14ac:dyDescent="0.25">
      <c r="A1723" s="909" t="s">
        <v>883</v>
      </c>
      <c r="B1723" s="288" t="s">
        <v>887</v>
      </c>
      <c r="C1723" s="30" t="s">
        <v>40</v>
      </c>
      <c r="D1723" s="31">
        <v>1968</v>
      </c>
      <c r="E1723" s="31"/>
      <c r="F1723" s="841" t="s">
        <v>886</v>
      </c>
      <c r="G1723" s="30">
        <v>3</v>
      </c>
      <c r="H1723" s="32">
        <v>1638</v>
      </c>
      <c r="I1723" s="602">
        <v>1502.3</v>
      </c>
      <c r="J1723" s="32">
        <v>659.7</v>
      </c>
      <c r="K1723" s="357">
        <v>53</v>
      </c>
      <c r="L1723" s="114" t="s">
        <v>49</v>
      </c>
      <c r="M1723" s="32">
        <v>4495268</v>
      </c>
      <c r="N1723" s="32">
        <v>0</v>
      </c>
      <c r="O1723" s="32">
        <v>2697704.32</v>
      </c>
      <c r="P1723" s="32">
        <v>0</v>
      </c>
      <c r="Q1723" s="32">
        <v>1797563.68</v>
      </c>
      <c r="R1723" s="32">
        <v>0</v>
      </c>
      <c r="S1723" s="32">
        <f>M1723/J1723</f>
        <v>6814.1094436865233</v>
      </c>
      <c r="T1723" s="32">
        <v>6814.11</v>
      </c>
      <c r="U1723" s="272">
        <v>44561</v>
      </c>
    </row>
    <row r="1724" spans="1:21" ht="13.5" thickBot="1" x14ac:dyDescent="0.25">
      <c r="A1724" s="154"/>
      <c r="B1724" s="33" t="s">
        <v>31</v>
      </c>
      <c r="C1724" s="25" t="s">
        <v>18</v>
      </c>
      <c r="D1724" s="25" t="s">
        <v>18</v>
      </c>
      <c r="E1724" s="25" t="s">
        <v>18</v>
      </c>
      <c r="F1724" s="25" t="s">
        <v>18</v>
      </c>
      <c r="G1724" s="25" t="s">
        <v>18</v>
      </c>
      <c r="H1724" s="7">
        <f>H1723</f>
        <v>1638</v>
      </c>
      <c r="I1724" s="7">
        <f>I1723</f>
        <v>1502.3</v>
      </c>
      <c r="J1724" s="7">
        <f>J1723</f>
        <v>659.7</v>
      </c>
      <c r="K1724" s="335">
        <f>K1723</f>
        <v>53</v>
      </c>
      <c r="L1724" s="16" t="s">
        <v>18</v>
      </c>
      <c r="M1724" s="7">
        <v>4495268</v>
      </c>
      <c r="N1724" s="7">
        <v>0</v>
      </c>
      <c r="O1724" s="7">
        <v>2697704.32</v>
      </c>
      <c r="P1724" s="7">
        <v>0</v>
      </c>
      <c r="Q1724" s="7">
        <v>1797563.68</v>
      </c>
      <c r="R1724" s="7">
        <v>0</v>
      </c>
      <c r="S1724" s="7" t="s">
        <v>18</v>
      </c>
      <c r="T1724" s="7" t="s">
        <v>18</v>
      </c>
      <c r="U1724" s="842" t="s">
        <v>18</v>
      </c>
    </row>
    <row r="1725" spans="1:21" ht="13.5" thickBot="1" x14ac:dyDescent="0.25">
      <c r="A1725" s="909" t="s">
        <v>884</v>
      </c>
      <c r="B1725" s="68" t="s">
        <v>888</v>
      </c>
      <c r="C1725" s="30" t="s">
        <v>40</v>
      </c>
      <c r="D1725" s="31">
        <v>1967</v>
      </c>
      <c r="E1725" s="31"/>
      <c r="F1725" s="30" t="s">
        <v>886</v>
      </c>
      <c r="G1725" s="30">
        <v>3</v>
      </c>
      <c r="H1725" s="32">
        <v>1592.9</v>
      </c>
      <c r="I1725" s="602">
        <v>1468.2</v>
      </c>
      <c r="J1725" s="32">
        <v>659.7</v>
      </c>
      <c r="K1725" s="357">
        <v>60</v>
      </c>
      <c r="L1725" s="109" t="s">
        <v>37</v>
      </c>
      <c r="M1725" s="32">
        <v>111057</v>
      </c>
      <c r="N1725" s="32">
        <v>0</v>
      </c>
      <c r="O1725" s="32">
        <v>66647.63</v>
      </c>
      <c r="P1725" s="32">
        <v>0</v>
      </c>
      <c r="Q1725" s="32">
        <v>44409.37</v>
      </c>
      <c r="R1725" s="32">
        <v>0</v>
      </c>
      <c r="S1725" s="32">
        <f>M1725/H1725</f>
        <v>69.720007533429595</v>
      </c>
      <c r="T1725" s="32">
        <v>69.72</v>
      </c>
      <c r="U1725" s="272">
        <v>44561</v>
      </c>
    </row>
    <row r="1726" spans="1:21" ht="13.5" thickBot="1" x14ac:dyDescent="0.25">
      <c r="A1726" s="154"/>
      <c r="B1726" s="33" t="s">
        <v>31</v>
      </c>
      <c r="C1726" s="25" t="s">
        <v>18</v>
      </c>
      <c r="D1726" s="25" t="s">
        <v>18</v>
      </c>
      <c r="E1726" s="25" t="s">
        <v>18</v>
      </c>
      <c r="F1726" s="25" t="s">
        <v>18</v>
      </c>
      <c r="G1726" s="25" t="s">
        <v>18</v>
      </c>
      <c r="H1726" s="7">
        <f>H1725</f>
        <v>1592.9</v>
      </c>
      <c r="I1726" s="7">
        <f>I1725</f>
        <v>1468.2</v>
      </c>
      <c r="J1726" s="7">
        <f>J1725</f>
        <v>659.7</v>
      </c>
      <c r="K1726" s="335">
        <f>K1725</f>
        <v>60</v>
      </c>
      <c r="L1726" s="16" t="s">
        <v>18</v>
      </c>
      <c r="M1726" s="7">
        <v>111057</v>
      </c>
      <c r="N1726" s="7">
        <v>0</v>
      </c>
      <c r="O1726" s="7">
        <v>66647.63</v>
      </c>
      <c r="P1726" s="7">
        <v>0</v>
      </c>
      <c r="Q1726" s="7">
        <v>44409.37</v>
      </c>
      <c r="R1726" s="7">
        <v>0</v>
      </c>
      <c r="S1726" s="7" t="s">
        <v>18</v>
      </c>
      <c r="T1726" s="7" t="s">
        <v>18</v>
      </c>
      <c r="U1726" s="28" t="s">
        <v>18</v>
      </c>
    </row>
    <row r="1727" spans="1:21" ht="13.5" thickBot="1" x14ac:dyDescent="0.25">
      <c r="A1727" s="909" t="s">
        <v>892</v>
      </c>
      <c r="B1727" s="68" t="s">
        <v>889</v>
      </c>
      <c r="C1727" s="30" t="s">
        <v>40</v>
      </c>
      <c r="D1727" s="31">
        <v>1971</v>
      </c>
      <c r="E1727" s="31"/>
      <c r="F1727" s="30" t="s">
        <v>879</v>
      </c>
      <c r="G1727" s="30">
        <v>2</v>
      </c>
      <c r="H1727" s="32">
        <v>2012.5</v>
      </c>
      <c r="I1727" s="32">
        <v>1128.3</v>
      </c>
      <c r="J1727" s="32">
        <v>776.3</v>
      </c>
      <c r="K1727" s="357">
        <v>31</v>
      </c>
      <c r="L1727" s="114" t="s">
        <v>49</v>
      </c>
      <c r="M1727" s="32">
        <v>6113471</v>
      </c>
      <c r="N1727" s="32">
        <v>0</v>
      </c>
      <c r="O1727" s="32">
        <v>3668821.78</v>
      </c>
      <c r="P1727" s="32">
        <v>0</v>
      </c>
      <c r="Q1727" s="32">
        <v>2444649.2200000002</v>
      </c>
      <c r="R1727" s="32">
        <v>0</v>
      </c>
      <c r="S1727" s="32">
        <f>M1727/J1727</f>
        <v>7875.1397655545543</v>
      </c>
      <c r="T1727" s="32">
        <v>7875.14</v>
      </c>
      <c r="U1727" s="272">
        <v>44561</v>
      </c>
    </row>
    <row r="1728" spans="1:21" ht="13.5" thickBot="1" x14ac:dyDescent="0.25">
      <c r="A1728" s="154"/>
      <c r="B1728" s="33" t="s">
        <v>31</v>
      </c>
      <c r="C1728" s="25" t="s">
        <v>18</v>
      </c>
      <c r="D1728" s="25" t="s">
        <v>18</v>
      </c>
      <c r="E1728" s="25" t="s">
        <v>18</v>
      </c>
      <c r="F1728" s="25" t="s">
        <v>18</v>
      </c>
      <c r="G1728" s="25" t="s">
        <v>18</v>
      </c>
      <c r="H1728" s="7">
        <f>H1727</f>
        <v>2012.5</v>
      </c>
      <c r="I1728" s="7">
        <f t="shared" ref="I1728:K1728" si="522">I1727</f>
        <v>1128.3</v>
      </c>
      <c r="J1728" s="7">
        <f t="shared" si="522"/>
        <v>776.3</v>
      </c>
      <c r="K1728" s="335">
        <f t="shared" si="522"/>
        <v>31</v>
      </c>
      <c r="L1728" s="16" t="s">
        <v>18</v>
      </c>
      <c r="M1728" s="7">
        <v>6113471</v>
      </c>
      <c r="N1728" s="7">
        <v>0</v>
      </c>
      <c r="O1728" s="7">
        <v>3668821.78</v>
      </c>
      <c r="P1728" s="7">
        <v>0</v>
      </c>
      <c r="Q1728" s="7">
        <v>2444649.2200000002</v>
      </c>
      <c r="R1728" s="7">
        <v>0</v>
      </c>
      <c r="S1728" s="7" t="s">
        <v>18</v>
      </c>
      <c r="T1728" s="7" t="s">
        <v>18</v>
      </c>
      <c r="U1728" s="842" t="s">
        <v>18</v>
      </c>
    </row>
    <row r="1729" spans="1:21" x14ac:dyDescent="0.2">
      <c r="A1729" s="587" t="s">
        <v>893</v>
      </c>
      <c r="B1729" s="843" t="s">
        <v>890</v>
      </c>
      <c r="C1729" s="38" t="s">
        <v>40</v>
      </c>
      <c r="D1729" s="39">
        <v>1960</v>
      </c>
      <c r="E1729" s="844"/>
      <c r="F1729" s="38" t="s">
        <v>879</v>
      </c>
      <c r="G1729" s="38">
        <v>2</v>
      </c>
      <c r="H1729" s="40">
        <v>568</v>
      </c>
      <c r="I1729" s="40">
        <v>506.1</v>
      </c>
      <c r="J1729" s="40">
        <v>0</v>
      </c>
      <c r="K1729" s="353">
        <v>25</v>
      </c>
      <c r="L1729" s="8" t="s">
        <v>34</v>
      </c>
      <c r="M1729" s="40">
        <v>277224</v>
      </c>
      <c r="N1729" s="40">
        <v>0</v>
      </c>
      <c r="O1729" s="40">
        <v>166367.92000000001</v>
      </c>
      <c r="P1729" s="40">
        <v>0</v>
      </c>
      <c r="Q1729" s="40">
        <v>110856.08</v>
      </c>
      <c r="R1729" s="40">
        <v>0</v>
      </c>
      <c r="S1729" s="40">
        <f>M1729/H1729</f>
        <v>488.07042253521126</v>
      </c>
      <c r="T1729" s="40">
        <v>488.07</v>
      </c>
      <c r="U1729" s="186">
        <v>44561</v>
      </c>
    </row>
    <row r="1730" spans="1:21" ht="13.5" thickBot="1" x14ac:dyDescent="0.25">
      <c r="A1730" s="447" t="s">
        <v>893</v>
      </c>
      <c r="B1730" s="813" t="s">
        <v>890</v>
      </c>
      <c r="C1730" s="59" t="s">
        <v>40</v>
      </c>
      <c r="D1730" s="75">
        <v>1960</v>
      </c>
      <c r="E1730" s="845"/>
      <c r="F1730" s="59" t="s">
        <v>879</v>
      </c>
      <c r="G1730" s="59">
        <v>2</v>
      </c>
      <c r="H1730" s="60">
        <v>568</v>
      </c>
      <c r="I1730" s="60">
        <v>506.1</v>
      </c>
      <c r="J1730" s="60">
        <v>0</v>
      </c>
      <c r="K1730" s="358">
        <v>25</v>
      </c>
      <c r="L1730" s="63" t="s">
        <v>41</v>
      </c>
      <c r="M1730" s="32">
        <v>295184</v>
      </c>
      <c r="N1730" s="32">
        <v>0</v>
      </c>
      <c r="O1730" s="32">
        <v>177146.09</v>
      </c>
      <c r="P1730" s="32">
        <v>0</v>
      </c>
      <c r="Q1730" s="32">
        <v>118037.91</v>
      </c>
      <c r="R1730" s="32">
        <v>0</v>
      </c>
      <c r="S1730" s="60">
        <f>M1730/H1730</f>
        <v>519.69014084507046</v>
      </c>
      <c r="T1730" s="60">
        <v>519.69000000000005</v>
      </c>
      <c r="U1730" s="276">
        <v>44561</v>
      </c>
    </row>
    <row r="1731" spans="1:21" ht="13.5" thickBot="1" x14ac:dyDescent="0.25">
      <c r="A1731" s="154"/>
      <c r="B1731" s="33" t="s">
        <v>31</v>
      </c>
      <c r="C1731" s="25" t="s">
        <v>18</v>
      </c>
      <c r="D1731" s="25" t="s">
        <v>18</v>
      </c>
      <c r="E1731" s="25" t="s">
        <v>18</v>
      </c>
      <c r="F1731" s="25" t="s">
        <v>18</v>
      </c>
      <c r="G1731" s="25" t="s">
        <v>18</v>
      </c>
      <c r="H1731" s="7">
        <f>H1729</f>
        <v>568</v>
      </c>
      <c r="I1731" s="7">
        <f>I1729</f>
        <v>506.1</v>
      </c>
      <c r="J1731" s="7">
        <f>J1729</f>
        <v>0</v>
      </c>
      <c r="K1731" s="335">
        <f>K1729</f>
        <v>25</v>
      </c>
      <c r="L1731" s="16" t="s">
        <v>18</v>
      </c>
      <c r="M1731" s="7">
        <v>572408</v>
      </c>
      <c r="N1731" s="7">
        <v>0</v>
      </c>
      <c r="O1731" s="7">
        <v>343514.01</v>
      </c>
      <c r="P1731" s="7">
        <v>0</v>
      </c>
      <c r="Q1731" s="7">
        <v>228893.99</v>
      </c>
      <c r="R1731" s="7">
        <v>0</v>
      </c>
      <c r="S1731" s="7" t="s">
        <v>18</v>
      </c>
      <c r="T1731" s="7" t="s">
        <v>18</v>
      </c>
      <c r="U1731" s="28" t="s">
        <v>18</v>
      </c>
    </row>
    <row r="1732" spans="1:21" ht="13.5" thickBot="1" x14ac:dyDescent="0.25">
      <c r="A1732" s="909" t="s">
        <v>894</v>
      </c>
      <c r="B1732" s="288" t="s">
        <v>891</v>
      </c>
      <c r="C1732" s="30" t="s">
        <v>40</v>
      </c>
      <c r="D1732" s="31">
        <v>1961</v>
      </c>
      <c r="E1732" s="846"/>
      <c r="F1732" s="30" t="s">
        <v>879</v>
      </c>
      <c r="G1732" s="30">
        <v>2</v>
      </c>
      <c r="H1732" s="32">
        <v>683.7</v>
      </c>
      <c r="I1732" s="32">
        <v>563.1</v>
      </c>
      <c r="J1732" s="32">
        <v>0</v>
      </c>
      <c r="K1732" s="357">
        <v>25</v>
      </c>
      <c r="L1732" s="17" t="s">
        <v>34</v>
      </c>
      <c r="M1732" s="32">
        <v>333693</v>
      </c>
      <c r="N1732" s="32">
        <v>0</v>
      </c>
      <c r="O1732" s="32">
        <v>200256.15</v>
      </c>
      <c r="P1732" s="32">
        <v>0</v>
      </c>
      <c r="Q1732" s="32">
        <v>133436.85</v>
      </c>
      <c r="R1732" s="32">
        <v>0</v>
      </c>
      <c r="S1732" s="32">
        <f>M1732/H1732</f>
        <v>488.06932865291793</v>
      </c>
      <c r="T1732" s="32">
        <v>488.07</v>
      </c>
      <c r="U1732" s="272">
        <v>44561</v>
      </c>
    </row>
    <row r="1733" spans="1:21" ht="13.5" thickBot="1" x14ac:dyDescent="0.25">
      <c r="A1733" s="154"/>
      <c r="B1733" s="33" t="s">
        <v>31</v>
      </c>
      <c r="C1733" s="25" t="s">
        <v>18</v>
      </c>
      <c r="D1733" s="25" t="s">
        <v>18</v>
      </c>
      <c r="E1733" s="25" t="s">
        <v>18</v>
      </c>
      <c r="F1733" s="25" t="s">
        <v>18</v>
      </c>
      <c r="G1733" s="25" t="s">
        <v>18</v>
      </c>
      <c r="H1733" s="7">
        <f>H1732</f>
        <v>683.7</v>
      </c>
      <c r="I1733" s="7">
        <f>I1732</f>
        <v>563.1</v>
      </c>
      <c r="J1733" s="7">
        <f>J1732</f>
        <v>0</v>
      </c>
      <c r="K1733" s="335">
        <f>K1732</f>
        <v>25</v>
      </c>
      <c r="L1733" s="16" t="s">
        <v>18</v>
      </c>
      <c r="M1733" s="7">
        <v>333693</v>
      </c>
      <c r="N1733" s="7">
        <v>0</v>
      </c>
      <c r="O1733" s="7">
        <v>200256.15</v>
      </c>
      <c r="P1733" s="7">
        <v>0</v>
      </c>
      <c r="Q1733" s="7">
        <v>133436.85</v>
      </c>
      <c r="R1733" s="7">
        <v>0</v>
      </c>
      <c r="S1733" s="7" t="s">
        <v>18</v>
      </c>
      <c r="T1733" s="7" t="s">
        <v>18</v>
      </c>
      <c r="U1733" s="28" t="s">
        <v>18</v>
      </c>
    </row>
    <row r="1734" spans="1:21" ht="13.5" thickBot="1" x14ac:dyDescent="0.25">
      <c r="A1734" s="154" t="s">
        <v>318</v>
      </c>
      <c r="B1734" s="33" t="s">
        <v>316</v>
      </c>
      <c r="C1734" s="25" t="s">
        <v>18</v>
      </c>
      <c r="D1734" s="25" t="s">
        <v>18</v>
      </c>
      <c r="E1734" s="25" t="s">
        <v>18</v>
      </c>
      <c r="F1734" s="25" t="s">
        <v>18</v>
      </c>
      <c r="G1734" s="25" t="s">
        <v>18</v>
      </c>
      <c r="H1734" s="7">
        <v>0</v>
      </c>
      <c r="I1734" s="7">
        <v>0</v>
      </c>
      <c r="J1734" s="7">
        <v>0</v>
      </c>
      <c r="K1734" s="335">
        <v>0</v>
      </c>
      <c r="L1734" s="16" t="s">
        <v>18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0</v>
      </c>
      <c r="S1734" s="7" t="s">
        <v>18</v>
      </c>
      <c r="T1734" s="7" t="s">
        <v>18</v>
      </c>
      <c r="U1734" s="28" t="s">
        <v>18</v>
      </c>
    </row>
    <row r="1735" spans="1:21" ht="19.5" customHeight="1" thickBot="1" x14ac:dyDescent="0.25">
      <c r="A1735" s="154" t="s">
        <v>312</v>
      </c>
      <c r="B1735" s="124" t="s">
        <v>319</v>
      </c>
      <c r="C1735" s="25" t="s">
        <v>18</v>
      </c>
      <c r="D1735" s="25" t="s">
        <v>18</v>
      </c>
      <c r="E1735" s="25" t="s">
        <v>18</v>
      </c>
      <c r="F1735" s="25" t="s">
        <v>18</v>
      </c>
      <c r="G1735" s="25" t="s">
        <v>18</v>
      </c>
      <c r="H1735" s="7">
        <f>H1737+H1739</f>
        <v>2422.5</v>
      </c>
      <c r="I1735" s="7">
        <f t="shared" ref="I1735:K1735" si="523">I1737+I1739</f>
        <v>2179.9</v>
      </c>
      <c r="J1735" s="7">
        <f t="shared" si="523"/>
        <v>1139</v>
      </c>
      <c r="K1735" s="335">
        <f t="shared" si="523"/>
        <v>76</v>
      </c>
      <c r="L1735" s="16" t="s">
        <v>18</v>
      </c>
      <c r="M1735" s="7">
        <f>M1737+M1739</f>
        <v>11202203</v>
      </c>
      <c r="N1735" s="7">
        <f t="shared" ref="N1735:R1735" si="524">N1737+N1739</f>
        <v>0</v>
      </c>
      <c r="O1735" s="7">
        <f t="shared" si="524"/>
        <v>5342304.7200000007</v>
      </c>
      <c r="P1735" s="7">
        <f t="shared" si="524"/>
        <v>0</v>
      </c>
      <c r="Q1735" s="7">
        <f t="shared" si="524"/>
        <v>5859898.2799999993</v>
      </c>
      <c r="R1735" s="7">
        <f t="shared" si="524"/>
        <v>0</v>
      </c>
      <c r="S1735" s="7" t="s">
        <v>18</v>
      </c>
      <c r="T1735" s="7" t="s">
        <v>18</v>
      </c>
      <c r="U1735" s="28" t="s">
        <v>18</v>
      </c>
    </row>
    <row r="1736" spans="1:21" ht="13.5" thickBot="1" x14ac:dyDescent="0.25">
      <c r="A1736" s="226" t="s">
        <v>1125</v>
      </c>
      <c r="B1736" s="74" t="s">
        <v>1118</v>
      </c>
      <c r="C1736" s="59" t="s">
        <v>40</v>
      </c>
      <c r="D1736" s="75">
        <v>1986</v>
      </c>
      <c r="E1736" s="75"/>
      <c r="F1736" s="539">
        <v>25.15</v>
      </c>
      <c r="G1736" s="59">
        <v>4</v>
      </c>
      <c r="H1736" s="60">
        <v>1569</v>
      </c>
      <c r="I1736" s="832">
        <v>1429.4</v>
      </c>
      <c r="J1736" s="105">
        <v>445</v>
      </c>
      <c r="K1736" s="453">
        <v>46</v>
      </c>
      <c r="L1736" s="63" t="s">
        <v>49</v>
      </c>
      <c r="M1736" s="60">
        <v>3334358</v>
      </c>
      <c r="N1736" s="151">
        <v>0</v>
      </c>
      <c r="O1736" s="151">
        <f>M1736-Q1736</f>
        <v>1590147.62</v>
      </c>
      <c r="P1736" s="151">
        <v>0</v>
      </c>
      <c r="Q1736" s="557">
        <v>1744210.38</v>
      </c>
      <c r="R1736" s="151">
        <v>0</v>
      </c>
      <c r="S1736" s="60">
        <v>7492.94</v>
      </c>
      <c r="T1736" s="60">
        <v>7492.94</v>
      </c>
      <c r="U1736" s="276">
        <v>44561</v>
      </c>
    </row>
    <row r="1737" spans="1:21" ht="13.5" thickBot="1" x14ac:dyDescent="0.25">
      <c r="A1737" s="277"/>
      <c r="B1737" s="124" t="s">
        <v>31</v>
      </c>
      <c r="C1737" s="25" t="s">
        <v>18</v>
      </c>
      <c r="D1737" s="25" t="s">
        <v>18</v>
      </c>
      <c r="E1737" s="25" t="s">
        <v>18</v>
      </c>
      <c r="F1737" s="25" t="s">
        <v>18</v>
      </c>
      <c r="G1737" s="25" t="s">
        <v>18</v>
      </c>
      <c r="H1737" s="7">
        <f>H1736</f>
        <v>1569</v>
      </c>
      <c r="I1737" s="7">
        <f t="shared" ref="I1737:K1737" si="525">I1736</f>
        <v>1429.4</v>
      </c>
      <c r="J1737" s="7">
        <f t="shared" si="525"/>
        <v>445</v>
      </c>
      <c r="K1737" s="454">
        <f t="shared" si="525"/>
        <v>46</v>
      </c>
      <c r="L1737" s="25" t="s">
        <v>18</v>
      </c>
      <c r="M1737" s="7">
        <f>M1736</f>
        <v>3334358</v>
      </c>
      <c r="N1737" s="7">
        <f t="shared" ref="N1737:R1737" si="526">N1736</f>
        <v>0</v>
      </c>
      <c r="O1737" s="7">
        <f t="shared" si="526"/>
        <v>1590147.62</v>
      </c>
      <c r="P1737" s="7">
        <f t="shared" si="526"/>
        <v>0</v>
      </c>
      <c r="Q1737" s="7">
        <f t="shared" si="526"/>
        <v>1744210.38</v>
      </c>
      <c r="R1737" s="7">
        <f t="shared" si="526"/>
        <v>0</v>
      </c>
      <c r="S1737" s="25" t="s">
        <v>18</v>
      </c>
      <c r="T1737" s="25" t="s">
        <v>18</v>
      </c>
      <c r="U1737" s="28" t="s">
        <v>18</v>
      </c>
    </row>
    <row r="1738" spans="1:21" ht="13.5" thickBot="1" x14ac:dyDescent="0.25">
      <c r="A1738" s="871" t="s">
        <v>1131</v>
      </c>
      <c r="B1738" s="68" t="s">
        <v>1119</v>
      </c>
      <c r="C1738" s="30" t="s">
        <v>40</v>
      </c>
      <c r="D1738" s="31">
        <v>1989</v>
      </c>
      <c r="E1738" s="31"/>
      <c r="F1738" s="158">
        <v>29.15</v>
      </c>
      <c r="G1738" s="30">
        <v>2</v>
      </c>
      <c r="H1738" s="32">
        <v>853.5</v>
      </c>
      <c r="I1738" s="84">
        <v>750.5</v>
      </c>
      <c r="J1738" s="84">
        <v>694</v>
      </c>
      <c r="K1738" s="602">
        <v>30</v>
      </c>
      <c r="L1738" s="114" t="s">
        <v>83</v>
      </c>
      <c r="M1738" s="32">
        <v>7867845</v>
      </c>
      <c r="N1738" s="113">
        <v>0</v>
      </c>
      <c r="O1738" s="113">
        <f>M1738-Q1738</f>
        <v>3752157.1</v>
      </c>
      <c r="P1738" s="113">
        <v>0</v>
      </c>
      <c r="Q1738" s="113">
        <v>4115687.9</v>
      </c>
      <c r="R1738" s="113">
        <v>0</v>
      </c>
      <c r="S1738" s="32">
        <v>9218.33</v>
      </c>
      <c r="T1738" s="32">
        <v>9218.33</v>
      </c>
      <c r="U1738" s="272">
        <v>44561</v>
      </c>
    </row>
    <row r="1739" spans="1:21" ht="13.5" thickBot="1" x14ac:dyDescent="0.25">
      <c r="A1739" s="155"/>
      <c r="B1739" s="124" t="s">
        <v>31</v>
      </c>
      <c r="C1739" s="25" t="s">
        <v>18</v>
      </c>
      <c r="D1739" s="25" t="s">
        <v>18</v>
      </c>
      <c r="E1739" s="25" t="s">
        <v>18</v>
      </c>
      <c r="F1739" s="25" t="s">
        <v>18</v>
      </c>
      <c r="G1739" s="25" t="s">
        <v>18</v>
      </c>
      <c r="H1739" s="7">
        <f>H1738</f>
        <v>853.5</v>
      </c>
      <c r="I1739" s="7">
        <f t="shared" ref="I1739:K1739" si="527">I1738</f>
        <v>750.5</v>
      </c>
      <c r="J1739" s="7">
        <f t="shared" si="527"/>
        <v>694</v>
      </c>
      <c r="K1739" s="454">
        <f t="shared" si="527"/>
        <v>30</v>
      </c>
      <c r="L1739" s="7" t="s">
        <v>18</v>
      </c>
      <c r="M1739" s="7">
        <f>M1738</f>
        <v>7867845</v>
      </c>
      <c r="N1739" s="7">
        <f t="shared" ref="N1739:R1739" si="528">N1738</f>
        <v>0</v>
      </c>
      <c r="O1739" s="7">
        <f t="shared" si="528"/>
        <v>3752157.1</v>
      </c>
      <c r="P1739" s="7">
        <f t="shared" si="528"/>
        <v>0</v>
      </c>
      <c r="Q1739" s="7">
        <f t="shared" si="528"/>
        <v>4115687.9</v>
      </c>
      <c r="R1739" s="7">
        <f t="shared" si="528"/>
        <v>0</v>
      </c>
      <c r="S1739" s="7" t="s">
        <v>18</v>
      </c>
      <c r="T1739" s="7" t="s">
        <v>18</v>
      </c>
      <c r="U1739" s="28" t="s">
        <v>18</v>
      </c>
    </row>
    <row r="1740" spans="1:21" ht="13.5" thickBot="1" x14ac:dyDescent="0.25">
      <c r="A1740" s="698" t="s">
        <v>309</v>
      </c>
      <c r="B1740" s="116" t="s">
        <v>188</v>
      </c>
      <c r="C1740" s="117" t="s">
        <v>18</v>
      </c>
      <c r="D1740" s="117" t="s">
        <v>18</v>
      </c>
      <c r="E1740" s="117" t="s">
        <v>18</v>
      </c>
      <c r="F1740" s="117" t="s">
        <v>18</v>
      </c>
      <c r="G1740" s="117" t="s">
        <v>18</v>
      </c>
      <c r="H1740" s="119">
        <v>0</v>
      </c>
      <c r="I1740" s="119">
        <v>0</v>
      </c>
      <c r="J1740" s="119">
        <v>0</v>
      </c>
      <c r="K1740" s="185">
        <v>0</v>
      </c>
      <c r="L1740" s="118" t="s">
        <v>18</v>
      </c>
      <c r="M1740" s="119">
        <v>0</v>
      </c>
      <c r="N1740" s="119">
        <v>0</v>
      </c>
      <c r="O1740" s="119">
        <v>0</v>
      </c>
      <c r="P1740" s="119">
        <v>0</v>
      </c>
      <c r="Q1740" s="119">
        <v>0</v>
      </c>
      <c r="R1740" s="119">
        <v>0</v>
      </c>
      <c r="S1740" s="119" t="s">
        <v>18</v>
      </c>
      <c r="T1740" s="119" t="s">
        <v>18</v>
      </c>
      <c r="U1740" s="434" t="s">
        <v>18</v>
      </c>
    </row>
    <row r="1741" spans="1:21" ht="25.5" customHeight="1" thickBot="1" x14ac:dyDescent="0.25">
      <c r="A1741" s="155">
        <v>14</v>
      </c>
      <c r="B1741" s="129" t="s">
        <v>594</v>
      </c>
      <c r="C1741" s="25" t="s">
        <v>18</v>
      </c>
      <c r="D1741" s="25" t="s">
        <v>18</v>
      </c>
      <c r="E1741" s="25" t="s">
        <v>18</v>
      </c>
      <c r="F1741" s="25" t="s">
        <v>18</v>
      </c>
      <c r="G1741" s="25" t="s">
        <v>18</v>
      </c>
      <c r="H1741" s="7">
        <f>H1742+H1758+H1762</f>
        <v>21896.600000000002</v>
      </c>
      <c r="I1741" s="7">
        <f t="shared" ref="I1741:K1741" si="529">I1742+I1758+I1762</f>
        <v>19057.199999999997</v>
      </c>
      <c r="J1741" s="7">
        <f t="shared" si="529"/>
        <v>3885.8900000000003</v>
      </c>
      <c r="K1741" s="335">
        <f t="shared" si="529"/>
        <v>701</v>
      </c>
      <c r="L1741" s="16" t="s">
        <v>18</v>
      </c>
      <c r="M1741" s="7">
        <f>M1742+M1758+M1762</f>
        <v>35238479</v>
      </c>
      <c r="N1741" s="7">
        <f t="shared" ref="N1741:R1741" si="530">N1742+N1758+N1762</f>
        <v>0</v>
      </c>
      <c r="O1741" s="7">
        <f t="shared" si="530"/>
        <v>24030404.32</v>
      </c>
      <c r="P1741" s="7">
        <f t="shared" si="530"/>
        <v>515958.16</v>
      </c>
      <c r="Q1741" s="7">
        <f t="shared" si="530"/>
        <v>10692116.52</v>
      </c>
      <c r="R1741" s="7">
        <f t="shared" si="530"/>
        <v>0</v>
      </c>
      <c r="S1741" s="7" t="s">
        <v>18</v>
      </c>
      <c r="T1741" s="7" t="s">
        <v>18</v>
      </c>
      <c r="U1741" s="28" t="s">
        <v>18</v>
      </c>
    </row>
    <row r="1742" spans="1:21" ht="13.5" thickBot="1" x14ac:dyDescent="0.25">
      <c r="A1742" s="155" t="s">
        <v>322</v>
      </c>
      <c r="B1742" s="27" t="s">
        <v>190</v>
      </c>
      <c r="C1742" s="25" t="s">
        <v>18</v>
      </c>
      <c r="D1742" s="25" t="s">
        <v>18</v>
      </c>
      <c r="E1742" s="25" t="s">
        <v>18</v>
      </c>
      <c r="F1742" s="25" t="s">
        <v>18</v>
      </c>
      <c r="G1742" s="25" t="s">
        <v>18</v>
      </c>
      <c r="H1742" s="7">
        <f>H1744+H1746+H1749+H1752+H1755+H1757</f>
        <v>6431.9000000000005</v>
      </c>
      <c r="I1742" s="7">
        <f t="shared" ref="I1742:K1742" si="531">I1744+I1746+I1749+I1752+I1755+I1757</f>
        <v>4973.1000000000004</v>
      </c>
      <c r="J1742" s="7">
        <f t="shared" si="531"/>
        <v>2830.82</v>
      </c>
      <c r="K1742" s="335">
        <f t="shared" si="531"/>
        <v>154</v>
      </c>
      <c r="L1742" s="7" t="s">
        <v>18</v>
      </c>
      <c r="M1742" s="7">
        <f>M1744+M1746+M1749+M1752+M1755+M1757</f>
        <v>12248282</v>
      </c>
      <c r="N1742" s="7">
        <f t="shared" ref="N1742:R1742" si="532">N1744+N1746+N1749+N1752+N1755+N1757</f>
        <v>0</v>
      </c>
      <c r="O1742" s="7">
        <f t="shared" si="532"/>
        <v>8551756.3800000008</v>
      </c>
      <c r="P1742" s="7">
        <f t="shared" si="532"/>
        <v>0</v>
      </c>
      <c r="Q1742" s="7">
        <f t="shared" si="532"/>
        <v>3696525.6199999996</v>
      </c>
      <c r="R1742" s="7">
        <f t="shared" si="532"/>
        <v>0</v>
      </c>
      <c r="S1742" s="7" t="s">
        <v>18</v>
      </c>
      <c r="T1742" s="7" t="s">
        <v>18</v>
      </c>
      <c r="U1742" s="28" t="s">
        <v>18</v>
      </c>
    </row>
    <row r="1743" spans="1:21" x14ac:dyDescent="0.2">
      <c r="A1743" s="868" t="s">
        <v>323</v>
      </c>
      <c r="B1743" s="45" t="s">
        <v>461</v>
      </c>
      <c r="C1743" s="22" t="s">
        <v>40</v>
      </c>
      <c r="D1743" s="907">
        <v>1969</v>
      </c>
      <c r="E1743" s="907" t="s">
        <v>1133</v>
      </c>
      <c r="F1743" s="46" t="s">
        <v>141</v>
      </c>
      <c r="G1743" s="22">
        <v>2</v>
      </c>
      <c r="H1743" s="910">
        <v>580.79999999999995</v>
      </c>
      <c r="I1743" s="910">
        <v>519.6</v>
      </c>
      <c r="J1743" s="910">
        <v>388.5</v>
      </c>
      <c r="K1743" s="333">
        <v>17</v>
      </c>
      <c r="L1743" s="10" t="s">
        <v>83</v>
      </c>
      <c r="M1743" s="910">
        <v>8527126</v>
      </c>
      <c r="N1743" s="910">
        <v>0</v>
      </c>
      <c r="O1743" s="910">
        <v>5953643.4700000007</v>
      </c>
      <c r="P1743" s="910">
        <v>0</v>
      </c>
      <c r="Q1743" s="910">
        <v>2573482.5299999998</v>
      </c>
      <c r="R1743" s="910">
        <v>0</v>
      </c>
      <c r="S1743" s="910">
        <f t="shared" ref="S1743" si="533">M1743/H1743</f>
        <v>14681.690771349864</v>
      </c>
      <c r="T1743" s="910">
        <v>14681.69</v>
      </c>
      <c r="U1743" s="236">
        <v>44561</v>
      </c>
    </row>
    <row r="1744" spans="1:21" x14ac:dyDescent="0.2">
      <c r="A1744" s="868"/>
      <c r="B1744" s="41" t="s">
        <v>31</v>
      </c>
      <c r="C1744" s="19" t="s">
        <v>18</v>
      </c>
      <c r="D1744" s="19" t="s">
        <v>18</v>
      </c>
      <c r="E1744" s="19" t="s">
        <v>18</v>
      </c>
      <c r="F1744" s="19" t="s">
        <v>18</v>
      </c>
      <c r="G1744" s="19" t="s">
        <v>18</v>
      </c>
      <c r="H1744" s="13">
        <f>H1743</f>
        <v>580.79999999999995</v>
      </c>
      <c r="I1744" s="13">
        <f t="shared" ref="I1744:K1744" si="534">I1743</f>
        <v>519.6</v>
      </c>
      <c r="J1744" s="13">
        <f t="shared" si="534"/>
        <v>388.5</v>
      </c>
      <c r="K1744" s="345">
        <f t="shared" si="534"/>
        <v>17</v>
      </c>
      <c r="L1744" s="4" t="s">
        <v>18</v>
      </c>
      <c r="M1744" s="13">
        <f>M1743</f>
        <v>8527126</v>
      </c>
      <c r="N1744" s="13">
        <f t="shared" ref="N1744:R1744" si="535">N1743</f>
        <v>0</v>
      </c>
      <c r="O1744" s="13">
        <f t="shared" si="535"/>
        <v>5953643.4700000007</v>
      </c>
      <c r="P1744" s="13">
        <f t="shared" si="535"/>
        <v>0</v>
      </c>
      <c r="Q1744" s="13">
        <f t="shared" si="535"/>
        <v>2573482.5299999998</v>
      </c>
      <c r="R1744" s="13">
        <f t="shared" si="535"/>
        <v>0</v>
      </c>
      <c r="S1744" s="13" t="s">
        <v>18</v>
      </c>
      <c r="T1744" s="13" t="s">
        <v>18</v>
      </c>
      <c r="U1744" s="414" t="s">
        <v>18</v>
      </c>
    </row>
    <row r="1745" spans="1:21" x14ac:dyDescent="0.2">
      <c r="A1745" s="868" t="s">
        <v>324</v>
      </c>
      <c r="B1745" s="42" t="s">
        <v>454</v>
      </c>
      <c r="C1745" s="22" t="s">
        <v>40</v>
      </c>
      <c r="D1745" s="22">
        <v>1969</v>
      </c>
      <c r="E1745" s="22" t="s">
        <v>1133</v>
      </c>
      <c r="F1745" s="46" t="s">
        <v>141</v>
      </c>
      <c r="G1745" s="22">
        <v>3</v>
      </c>
      <c r="H1745" s="910">
        <v>835.6</v>
      </c>
      <c r="I1745" s="910">
        <v>515.6</v>
      </c>
      <c r="J1745" s="910">
        <v>389</v>
      </c>
      <c r="K1745" s="333">
        <v>19</v>
      </c>
      <c r="L1745" s="850" t="s">
        <v>94</v>
      </c>
      <c r="M1745" s="910">
        <v>102069</v>
      </c>
      <c r="N1745" s="910">
        <v>0</v>
      </c>
      <c r="O1745" s="910">
        <v>71264.62</v>
      </c>
      <c r="P1745" s="910">
        <v>0</v>
      </c>
      <c r="Q1745" s="910">
        <v>30804.38</v>
      </c>
      <c r="R1745" s="910">
        <v>0</v>
      </c>
      <c r="S1745" s="910">
        <f t="shared" ref="S1745" si="536">M1745/H1745</f>
        <v>122.15055050263284</v>
      </c>
      <c r="T1745" s="910">
        <v>122.15</v>
      </c>
      <c r="U1745" s="236">
        <v>44561</v>
      </c>
    </row>
    <row r="1746" spans="1:21" x14ac:dyDescent="0.2">
      <c r="A1746" s="868"/>
      <c r="B1746" s="41" t="s">
        <v>31</v>
      </c>
      <c r="C1746" s="19" t="s">
        <v>18</v>
      </c>
      <c r="D1746" s="19" t="s">
        <v>18</v>
      </c>
      <c r="E1746" s="19" t="s">
        <v>18</v>
      </c>
      <c r="F1746" s="19" t="s">
        <v>18</v>
      </c>
      <c r="G1746" s="19" t="s">
        <v>18</v>
      </c>
      <c r="H1746" s="13">
        <f>H1745</f>
        <v>835.6</v>
      </c>
      <c r="I1746" s="13">
        <f t="shared" ref="I1746:K1746" si="537">I1745</f>
        <v>515.6</v>
      </c>
      <c r="J1746" s="13">
        <f t="shared" si="537"/>
        <v>389</v>
      </c>
      <c r="K1746" s="345">
        <f t="shared" si="537"/>
        <v>19</v>
      </c>
      <c r="L1746" s="852" t="s">
        <v>18</v>
      </c>
      <c r="M1746" s="13">
        <f>M1745</f>
        <v>102069</v>
      </c>
      <c r="N1746" s="13">
        <f t="shared" ref="N1746:R1746" si="538">N1745</f>
        <v>0</v>
      </c>
      <c r="O1746" s="13">
        <f t="shared" si="538"/>
        <v>71264.62</v>
      </c>
      <c r="P1746" s="13">
        <f t="shared" si="538"/>
        <v>0</v>
      </c>
      <c r="Q1746" s="13">
        <f t="shared" si="538"/>
        <v>30804.38</v>
      </c>
      <c r="R1746" s="13">
        <f t="shared" si="538"/>
        <v>0</v>
      </c>
      <c r="S1746" s="13" t="s">
        <v>18</v>
      </c>
      <c r="T1746" s="13" t="s">
        <v>18</v>
      </c>
      <c r="U1746" s="414" t="s">
        <v>18</v>
      </c>
    </row>
    <row r="1747" spans="1:21" x14ac:dyDescent="0.2">
      <c r="A1747" s="868" t="s">
        <v>325</v>
      </c>
      <c r="B1747" s="45" t="s">
        <v>451</v>
      </c>
      <c r="C1747" s="22" t="s">
        <v>40</v>
      </c>
      <c r="D1747" s="907">
        <v>1975</v>
      </c>
      <c r="E1747" s="907" t="s">
        <v>1133</v>
      </c>
      <c r="F1747" s="46" t="s">
        <v>144</v>
      </c>
      <c r="G1747" s="22">
        <v>3</v>
      </c>
      <c r="H1747" s="910">
        <v>1924.7</v>
      </c>
      <c r="I1747" s="910">
        <v>1438.1</v>
      </c>
      <c r="J1747" s="910">
        <v>681</v>
      </c>
      <c r="K1747" s="333">
        <v>56</v>
      </c>
      <c r="L1747" s="10" t="s">
        <v>142</v>
      </c>
      <c r="M1747" s="910">
        <v>784084</v>
      </c>
      <c r="N1747" s="910">
        <v>0</v>
      </c>
      <c r="O1747" s="910">
        <v>547447.82999999996</v>
      </c>
      <c r="P1747" s="910">
        <v>0</v>
      </c>
      <c r="Q1747" s="910">
        <v>236636.17</v>
      </c>
      <c r="R1747" s="910">
        <v>0</v>
      </c>
      <c r="S1747" s="910">
        <f t="shared" ref="S1747:S1748" si="539">M1747/H1747</f>
        <v>407.37985140541383</v>
      </c>
      <c r="T1747" s="910">
        <v>407.38</v>
      </c>
      <c r="U1747" s="236">
        <v>44561</v>
      </c>
    </row>
    <row r="1748" spans="1:21" x14ac:dyDescent="0.2">
      <c r="A1748" s="868" t="s">
        <v>325</v>
      </c>
      <c r="B1748" s="45" t="s">
        <v>451</v>
      </c>
      <c r="C1748" s="22" t="s">
        <v>40</v>
      </c>
      <c r="D1748" s="907">
        <v>1975</v>
      </c>
      <c r="E1748" s="907" t="s">
        <v>1133</v>
      </c>
      <c r="F1748" s="46" t="s">
        <v>144</v>
      </c>
      <c r="G1748" s="22">
        <v>3</v>
      </c>
      <c r="H1748" s="910">
        <v>1924.7</v>
      </c>
      <c r="I1748" s="910">
        <v>1438.1</v>
      </c>
      <c r="J1748" s="910">
        <v>681</v>
      </c>
      <c r="K1748" s="333">
        <v>56</v>
      </c>
      <c r="L1748" s="10" t="s">
        <v>124</v>
      </c>
      <c r="M1748" s="910">
        <v>603586</v>
      </c>
      <c r="N1748" s="910">
        <v>0</v>
      </c>
      <c r="O1748" s="910">
        <v>421424.04000000004</v>
      </c>
      <c r="P1748" s="910">
        <v>0</v>
      </c>
      <c r="Q1748" s="910">
        <v>182161.96</v>
      </c>
      <c r="R1748" s="910">
        <v>0</v>
      </c>
      <c r="S1748" s="910">
        <f t="shared" si="539"/>
        <v>313.6000415649192</v>
      </c>
      <c r="T1748" s="910">
        <v>313.60000000000002</v>
      </c>
      <c r="U1748" s="236">
        <v>44561</v>
      </c>
    </row>
    <row r="1749" spans="1:21" x14ac:dyDescent="0.2">
      <c r="A1749" s="868"/>
      <c r="B1749" s="41" t="s">
        <v>31</v>
      </c>
      <c r="C1749" s="19" t="s">
        <v>18</v>
      </c>
      <c r="D1749" s="19" t="s">
        <v>18</v>
      </c>
      <c r="E1749" s="19" t="s">
        <v>18</v>
      </c>
      <c r="F1749" s="19" t="s">
        <v>18</v>
      </c>
      <c r="G1749" s="19" t="s">
        <v>18</v>
      </c>
      <c r="H1749" s="13">
        <f>H1747</f>
        <v>1924.7</v>
      </c>
      <c r="I1749" s="13">
        <f t="shared" ref="I1749:K1749" si="540">I1747</f>
        <v>1438.1</v>
      </c>
      <c r="J1749" s="13">
        <f t="shared" si="540"/>
        <v>681</v>
      </c>
      <c r="K1749" s="345">
        <f t="shared" si="540"/>
        <v>56</v>
      </c>
      <c r="L1749" s="4" t="s">
        <v>18</v>
      </c>
      <c r="M1749" s="13">
        <f>M1747+M1748</f>
        <v>1387670</v>
      </c>
      <c r="N1749" s="13">
        <f t="shared" ref="N1749:R1749" si="541">N1747+N1748</f>
        <v>0</v>
      </c>
      <c r="O1749" s="13">
        <f t="shared" si="541"/>
        <v>968871.87</v>
      </c>
      <c r="P1749" s="13">
        <f t="shared" si="541"/>
        <v>0</v>
      </c>
      <c r="Q1749" s="13">
        <f t="shared" si="541"/>
        <v>418798.13</v>
      </c>
      <c r="R1749" s="13">
        <f t="shared" si="541"/>
        <v>0</v>
      </c>
      <c r="S1749" s="13" t="s">
        <v>18</v>
      </c>
      <c r="T1749" s="13" t="s">
        <v>18</v>
      </c>
      <c r="U1749" s="414" t="s">
        <v>18</v>
      </c>
    </row>
    <row r="1750" spans="1:21" x14ac:dyDescent="0.2">
      <c r="A1750" s="442" t="s">
        <v>326</v>
      </c>
      <c r="B1750" s="45" t="s">
        <v>448</v>
      </c>
      <c r="C1750" s="22" t="s">
        <v>40</v>
      </c>
      <c r="D1750" s="907">
        <v>1972</v>
      </c>
      <c r="E1750" s="907" t="s">
        <v>1133</v>
      </c>
      <c r="F1750" s="46" t="s">
        <v>141</v>
      </c>
      <c r="G1750" s="22">
        <v>2</v>
      </c>
      <c r="H1750" s="910">
        <v>538.5</v>
      </c>
      <c r="I1750" s="462">
        <v>497.1</v>
      </c>
      <c r="J1750" s="462">
        <v>310.5</v>
      </c>
      <c r="K1750" s="333">
        <v>16</v>
      </c>
      <c r="L1750" s="850" t="s">
        <v>395</v>
      </c>
      <c r="M1750" s="910">
        <v>111820</v>
      </c>
      <c r="N1750" s="910">
        <v>0</v>
      </c>
      <c r="O1750" s="910">
        <v>78072.78</v>
      </c>
      <c r="P1750" s="910">
        <v>0</v>
      </c>
      <c r="Q1750" s="910">
        <v>33747.22</v>
      </c>
      <c r="R1750" s="910">
        <v>0</v>
      </c>
      <c r="S1750" s="910">
        <f>M1750/H1750</f>
        <v>207.65088207985144</v>
      </c>
      <c r="T1750" s="910">
        <v>207.65</v>
      </c>
      <c r="U1750" s="236">
        <v>44561</v>
      </c>
    </row>
    <row r="1751" spans="1:21" x14ac:dyDescent="0.2">
      <c r="A1751" s="442" t="s">
        <v>326</v>
      </c>
      <c r="B1751" s="45" t="s">
        <v>448</v>
      </c>
      <c r="C1751" s="22" t="s">
        <v>40</v>
      </c>
      <c r="D1751" s="907">
        <v>1972</v>
      </c>
      <c r="E1751" s="907" t="s">
        <v>1133</v>
      </c>
      <c r="F1751" s="46" t="s">
        <v>141</v>
      </c>
      <c r="G1751" s="22">
        <v>2</v>
      </c>
      <c r="H1751" s="910">
        <v>538.5</v>
      </c>
      <c r="I1751" s="462">
        <v>497.1</v>
      </c>
      <c r="J1751" s="462">
        <v>310.5</v>
      </c>
      <c r="K1751" s="333">
        <v>16</v>
      </c>
      <c r="L1751" s="850" t="s">
        <v>413</v>
      </c>
      <c r="M1751" s="910">
        <v>131556</v>
      </c>
      <c r="N1751" s="910">
        <v>0</v>
      </c>
      <c r="O1751" s="910">
        <v>91852.459999999992</v>
      </c>
      <c r="P1751" s="910">
        <v>0</v>
      </c>
      <c r="Q1751" s="910">
        <v>39703.54</v>
      </c>
      <c r="R1751" s="910">
        <v>0</v>
      </c>
      <c r="S1751" s="910">
        <f>M1751/H1751</f>
        <v>244.30083565459611</v>
      </c>
      <c r="T1751" s="910">
        <v>244.3</v>
      </c>
      <c r="U1751" s="236">
        <v>44561</v>
      </c>
    </row>
    <row r="1752" spans="1:21" x14ac:dyDescent="0.2">
      <c r="A1752" s="545"/>
      <c r="B1752" s="41" t="s">
        <v>31</v>
      </c>
      <c r="C1752" s="19" t="s">
        <v>18</v>
      </c>
      <c r="D1752" s="19" t="s">
        <v>18</v>
      </c>
      <c r="E1752" s="19" t="s">
        <v>18</v>
      </c>
      <c r="F1752" s="19" t="s">
        <v>18</v>
      </c>
      <c r="G1752" s="19" t="s">
        <v>18</v>
      </c>
      <c r="H1752" s="13">
        <f>H1750</f>
        <v>538.5</v>
      </c>
      <c r="I1752" s="13">
        <f t="shared" ref="I1752:K1752" si="542">I1750</f>
        <v>497.1</v>
      </c>
      <c r="J1752" s="13">
        <f t="shared" si="542"/>
        <v>310.5</v>
      </c>
      <c r="K1752" s="345">
        <f t="shared" si="542"/>
        <v>16</v>
      </c>
      <c r="L1752" s="852" t="s">
        <v>18</v>
      </c>
      <c r="M1752" s="13">
        <f>M1750+M1751</f>
        <v>243376</v>
      </c>
      <c r="N1752" s="13">
        <f t="shared" ref="N1752:R1752" si="543">N1750+N1751</f>
        <v>0</v>
      </c>
      <c r="O1752" s="13">
        <f t="shared" si="543"/>
        <v>169925.24</v>
      </c>
      <c r="P1752" s="13">
        <f t="shared" si="543"/>
        <v>0</v>
      </c>
      <c r="Q1752" s="13">
        <f t="shared" si="543"/>
        <v>73450.760000000009</v>
      </c>
      <c r="R1752" s="13">
        <f t="shared" si="543"/>
        <v>0</v>
      </c>
      <c r="S1752" s="13" t="s">
        <v>18</v>
      </c>
      <c r="T1752" s="13" t="s">
        <v>18</v>
      </c>
      <c r="U1752" s="414" t="s">
        <v>18</v>
      </c>
    </row>
    <row r="1753" spans="1:21" x14ac:dyDescent="0.2">
      <c r="A1753" s="868" t="s">
        <v>327</v>
      </c>
      <c r="B1753" s="45" t="s">
        <v>452</v>
      </c>
      <c r="C1753" s="22" t="s">
        <v>40</v>
      </c>
      <c r="D1753" s="907">
        <v>1977</v>
      </c>
      <c r="E1753" s="907" t="s">
        <v>1133</v>
      </c>
      <c r="F1753" s="46" t="s">
        <v>144</v>
      </c>
      <c r="G1753" s="22">
        <v>3</v>
      </c>
      <c r="H1753" s="910">
        <v>1957.7</v>
      </c>
      <c r="I1753" s="910">
        <v>1470.7</v>
      </c>
      <c r="J1753" s="910">
        <v>669.42</v>
      </c>
      <c r="K1753" s="333">
        <v>38</v>
      </c>
      <c r="L1753" s="10" t="s">
        <v>142</v>
      </c>
      <c r="M1753" s="910">
        <v>797528</v>
      </c>
      <c r="N1753" s="910">
        <v>0</v>
      </c>
      <c r="O1753" s="910">
        <v>556834.42999999993</v>
      </c>
      <c r="P1753" s="910">
        <v>0</v>
      </c>
      <c r="Q1753" s="910">
        <v>240693.57</v>
      </c>
      <c r="R1753" s="910">
        <v>0</v>
      </c>
      <c r="S1753" s="910">
        <f t="shared" ref="S1753:S1754" si="544">M1753/H1753</f>
        <v>407.38008887980794</v>
      </c>
      <c r="T1753" s="910">
        <v>407.38</v>
      </c>
      <c r="U1753" s="236">
        <v>44561</v>
      </c>
    </row>
    <row r="1754" spans="1:21" x14ac:dyDescent="0.2">
      <c r="A1754" s="868" t="s">
        <v>327</v>
      </c>
      <c r="B1754" s="45" t="s">
        <v>452</v>
      </c>
      <c r="C1754" s="22" t="s">
        <v>40</v>
      </c>
      <c r="D1754" s="907">
        <v>1977</v>
      </c>
      <c r="E1754" s="907" t="s">
        <v>1133</v>
      </c>
      <c r="F1754" s="46" t="s">
        <v>144</v>
      </c>
      <c r="G1754" s="22">
        <v>3</v>
      </c>
      <c r="H1754" s="910">
        <v>1957.7</v>
      </c>
      <c r="I1754" s="910">
        <v>1470.7</v>
      </c>
      <c r="J1754" s="910">
        <v>669.42</v>
      </c>
      <c r="K1754" s="333">
        <v>38</v>
      </c>
      <c r="L1754" s="10" t="s">
        <v>124</v>
      </c>
      <c r="M1754" s="910">
        <v>613935</v>
      </c>
      <c r="N1754" s="910">
        <v>0</v>
      </c>
      <c r="O1754" s="910">
        <v>428649.70999999996</v>
      </c>
      <c r="P1754" s="910">
        <v>0</v>
      </c>
      <c r="Q1754" s="910">
        <v>185285.29</v>
      </c>
      <c r="R1754" s="910">
        <v>0</v>
      </c>
      <c r="S1754" s="910">
        <f t="shared" si="544"/>
        <v>313.60014302497831</v>
      </c>
      <c r="T1754" s="910">
        <v>313.60000000000002</v>
      </c>
      <c r="U1754" s="236">
        <v>44561</v>
      </c>
    </row>
    <row r="1755" spans="1:21" x14ac:dyDescent="0.2">
      <c r="A1755" s="868"/>
      <c r="B1755" s="41" t="s">
        <v>31</v>
      </c>
      <c r="C1755" s="19" t="s">
        <v>18</v>
      </c>
      <c r="D1755" s="19" t="s">
        <v>18</v>
      </c>
      <c r="E1755" s="19" t="s">
        <v>18</v>
      </c>
      <c r="F1755" s="19" t="s">
        <v>18</v>
      </c>
      <c r="G1755" s="19" t="s">
        <v>18</v>
      </c>
      <c r="H1755" s="13">
        <f>H1753</f>
        <v>1957.7</v>
      </c>
      <c r="I1755" s="13">
        <f t="shared" ref="I1755:K1755" si="545">I1753</f>
        <v>1470.7</v>
      </c>
      <c r="J1755" s="13">
        <f t="shared" si="545"/>
        <v>669.42</v>
      </c>
      <c r="K1755" s="345">
        <f t="shared" si="545"/>
        <v>38</v>
      </c>
      <c r="L1755" s="4" t="s">
        <v>18</v>
      </c>
      <c r="M1755" s="13">
        <f>M1753+M1754</f>
        <v>1411463</v>
      </c>
      <c r="N1755" s="13">
        <f t="shared" ref="N1755:R1755" si="546">N1753+N1754</f>
        <v>0</v>
      </c>
      <c r="O1755" s="13">
        <f t="shared" si="546"/>
        <v>985484.1399999999</v>
      </c>
      <c r="P1755" s="13">
        <f t="shared" si="546"/>
        <v>0</v>
      </c>
      <c r="Q1755" s="13">
        <f t="shared" si="546"/>
        <v>425978.86</v>
      </c>
      <c r="R1755" s="13">
        <f t="shared" si="546"/>
        <v>0</v>
      </c>
      <c r="S1755" s="13" t="s">
        <v>18</v>
      </c>
      <c r="T1755" s="13" t="s">
        <v>18</v>
      </c>
      <c r="U1755" s="414" t="s">
        <v>18</v>
      </c>
    </row>
    <row r="1756" spans="1:21" x14ac:dyDescent="0.2">
      <c r="A1756" s="442" t="s">
        <v>328</v>
      </c>
      <c r="B1756" s="42" t="s">
        <v>460</v>
      </c>
      <c r="C1756" s="22" t="s">
        <v>40</v>
      </c>
      <c r="D1756" s="22">
        <v>1967</v>
      </c>
      <c r="E1756" s="22" t="s">
        <v>1133</v>
      </c>
      <c r="F1756" s="46" t="s">
        <v>141</v>
      </c>
      <c r="G1756" s="22">
        <v>2</v>
      </c>
      <c r="H1756" s="910">
        <v>594.6</v>
      </c>
      <c r="I1756" s="910">
        <v>532</v>
      </c>
      <c r="J1756" s="910">
        <v>392.4</v>
      </c>
      <c r="K1756" s="333">
        <v>8</v>
      </c>
      <c r="L1756" s="10" t="s">
        <v>1137</v>
      </c>
      <c r="M1756" s="910">
        <v>576578</v>
      </c>
      <c r="N1756" s="910">
        <v>0</v>
      </c>
      <c r="O1756" s="910">
        <v>402567.04000000004</v>
      </c>
      <c r="P1756" s="910">
        <v>0</v>
      </c>
      <c r="Q1756" s="910">
        <v>174010.96</v>
      </c>
      <c r="R1756" s="910">
        <v>0</v>
      </c>
      <c r="S1756" s="910">
        <f t="shared" ref="S1756" si="547">M1756/H1756</f>
        <v>969.690548267743</v>
      </c>
      <c r="T1756" s="910">
        <v>969.69</v>
      </c>
      <c r="U1756" s="236">
        <v>44561</v>
      </c>
    </row>
    <row r="1757" spans="1:21" ht="13.5" thickBot="1" x14ac:dyDescent="0.25">
      <c r="A1757" s="868"/>
      <c r="B1757" s="41" t="s">
        <v>31</v>
      </c>
      <c r="C1757" s="19" t="s">
        <v>18</v>
      </c>
      <c r="D1757" s="19" t="s">
        <v>18</v>
      </c>
      <c r="E1757" s="19" t="s">
        <v>18</v>
      </c>
      <c r="F1757" s="19" t="s">
        <v>18</v>
      </c>
      <c r="G1757" s="19" t="s">
        <v>18</v>
      </c>
      <c r="H1757" s="13">
        <f>H1756</f>
        <v>594.6</v>
      </c>
      <c r="I1757" s="13">
        <f t="shared" ref="I1757:K1757" si="548">I1756</f>
        <v>532</v>
      </c>
      <c r="J1757" s="13">
        <f t="shared" si="548"/>
        <v>392.4</v>
      </c>
      <c r="K1757" s="345">
        <f t="shared" si="548"/>
        <v>8</v>
      </c>
      <c r="L1757" s="4" t="s">
        <v>18</v>
      </c>
      <c r="M1757" s="13">
        <f>M1756</f>
        <v>576578</v>
      </c>
      <c r="N1757" s="13">
        <f t="shared" ref="N1757:R1757" si="549">N1756</f>
        <v>0</v>
      </c>
      <c r="O1757" s="13">
        <f t="shared" si="549"/>
        <v>402567.04000000004</v>
      </c>
      <c r="P1757" s="13">
        <f t="shared" si="549"/>
        <v>0</v>
      </c>
      <c r="Q1757" s="13">
        <f t="shared" si="549"/>
        <v>174010.96</v>
      </c>
      <c r="R1757" s="13">
        <f t="shared" si="549"/>
        <v>0</v>
      </c>
      <c r="S1757" s="13" t="s">
        <v>18</v>
      </c>
      <c r="T1757" s="13" t="s">
        <v>18</v>
      </c>
      <c r="U1757" s="414" t="s">
        <v>18</v>
      </c>
    </row>
    <row r="1758" spans="1:21" ht="13.5" thickBot="1" x14ac:dyDescent="0.25">
      <c r="A1758" s="155" t="s">
        <v>335</v>
      </c>
      <c r="B1758" s="27" t="s">
        <v>334</v>
      </c>
      <c r="C1758" s="25" t="s">
        <v>18</v>
      </c>
      <c r="D1758" s="25" t="s">
        <v>18</v>
      </c>
      <c r="E1758" s="25" t="s">
        <v>18</v>
      </c>
      <c r="F1758" s="25" t="s">
        <v>18</v>
      </c>
      <c r="G1758" s="25" t="s">
        <v>18</v>
      </c>
      <c r="H1758" s="7">
        <f>H1759</f>
        <v>354.9</v>
      </c>
      <c r="I1758" s="7">
        <f t="shared" ref="I1758:K1758" si="550">I1759</f>
        <v>329.4</v>
      </c>
      <c r="J1758" s="7">
        <f t="shared" si="550"/>
        <v>214.4</v>
      </c>
      <c r="K1758" s="335">
        <f t="shared" si="550"/>
        <v>15</v>
      </c>
      <c r="L1758" s="7" t="s">
        <v>18</v>
      </c>
      <c r="M1758" s="7">
        <v>172428</v>
      </c>
      <c r="N1758" s="7">
        <v>0</v>
      </c>
      <c r="O1758" s="7">
        <v>117006.64</v>
      </c>
      <c r="P1758" s="7">
        <v>0</v>
      </c>
      <c r="Q1758" s="7">
        <v>55421.36</v>
      </c>
      <c r="R1758" s="7">
        <v>0</v>
      </c>
      <c r="S1758" s="7" t="s">
        <v>18</v>
      </c>
      <c r="T1758" s="7" t="s">
        <v>18</v>
      </c>
      <c r="U1758" s="28" t="s">
        <v>18</v>
      </c>
    </row>
    <row r="1759" spans="1:21" x14ac:dyDescent="0.2">
      <c r="A1759" s="220" t="s">
        <v>336</v>
      </c>
      <c r="B1759" s="66" t="s">
        <v>597</v>
      </c>
      <c r="C1759" s="38" t="s">
        <v>40</v>
      </c>
      <c r="D1759" s="39">
        <v>1967</v>
      </c>
      <c r="E1759" s="39"/>
      <c r="F1759" s="67" t="s">
        <v>149</v>
      </c>
      <c r="G1759" s="38">
        <v>2</v>
      </c>
      <c r="H1759" s="40">
        <v>354.9</v>
      </c>
      <c r="I1759" s="40">
        <v>329.4</v>
      </c>
      <c r="J1759" s="40">
        <v>214.4</v>
      </c>
      <c r="K1759" s="353">
        <v>15</v>
      </c>
      <c r="L1759" s="8" t="s">
        <v>111</v>
      </c>
      <c r="M1759" s="40">
        <v>103457</v>
      </c>
      <c r="N1759" s="40">
        <v>0</v>
      </c>
      <c r="O1759" s="40">
        <v>70204.12</v>
      </c>
      <c r="P1759" s="40">
        <v>0</v>
      </c>
      <c r="Q1759" s="40">
        <v>33252.879999999997</v>
      </c>
      <c r="R1759" s="40">
        <v>0</v>
      </c>
      <c r="S1759" s="40">
        <f>M1759/H1759</f>
        <v>291.51028458720771</v>
      </c>
      <c r="T1759" s="40">
        <v>291.51</v>
      </c>
      <c r="U1759" s="186">
        <v>44561</v>
      </c>
    </row>
    <row r="1760" spans="1:21" ht="26.25" thickBot="1" x14ac:dyDescent="0.25">
      <c r="A1760" s="226" t="s">
        <v>336</v>
      </c>
      <c r="B1760" s="74" t="str">
        <f>B1759</f>
        <v>п. Козыревск, ул. Советская, д. 11</v>
      </c>
      <c r="C1760" s="59" t="s">
        <v>40</v>
      </c>
      <c r="D1760" s="75">
        <v>1967</v>
      </c>
      <c r="E1760" s="75"/>
      <c r="F1760" s="76" t="s">
        <v>149</v>
      </c>
      <c r="G1760" s="59">
        <v>2</v>
      </c>
      <c r="H1760" s="60">
        <v>354.9</v>
      </c>
      <c r="I1760" s="60">
        <v>329.4</v>
      </c>
      <c r="J1760" s="60">
        <v>214.4</v>
      </c>
      <c r="K1760" s="358">
        <v>15</v>
      </c>
      <c r="L1760" s="63" t="s">
        <v>96</v>
      </c>
      <c r="M1760" s="60">
        <v>68971</v>
      </c>
      <c r="N1760" s="60">
        <v>0</v>
      </c>
      <c r="O1760" s="60">
        <v>46802.520000000004</v>
      </c>
      <c r="P1760" s="60">
        <v>0</v>
      </c>
      <c r="Q1760" s="60">
        <v>22168.48</v>
      </c>
      <c r="R1760" s="60">
        <v>0</v>
      </c>
      <c r="S1760" s="60">
        <f>M1760/H1760</f>
        <v>194.33925049309667</v>
      </c>
      <c r="T1760" s="60">
        <v>194.34</v>
      </c>
      <c r="U1760" s="276">
        <v>44561</v>
      </c>
    </row>
    <row r="1761" spans="1:21" ht="13.5" thickBot="1" x14ac:dyDescent="0.25">
      <c r="A1761" s="256"/>
      <c r="B1761" s="33" t="s">
        <v>31</v>
      </c>
      <c r="C1761" s="25" t="s">
        <v>18</v>
      </c>
      <c r="D1761" s="25" t="s">
        <v>18</v>
      </c>
      <c r="E1761" s="25" t="s">
        <v>18</v>
      </c>
      <c r="F1761" s="25" t="s">
        <v>18</v>
      </c>
      <c r="G1761" s="25" t="s">
        <v>18</v>
      </c>
      <c r="H1761" s="115">
        <f>H1759</f>
        <v>354.9</v>
      </c>
      <c r="I1761" s="115">
        <f>I1759</f>
        <v>329.4</v>
      </c>
      <c r="J1761" s="115">
        <f>J1759</f>
        <v>214.4</v>
      </c>
      <c r="K1761" s="361">
        <f>K1759</f>
        <v>15</v>
      </c>
      <c r="L1761" s="16" t="s">
        <v>18</v>
      </c>
      <c r="M1761" s="7">
        <v>172428</v>
      </c>
      <c r="N1761" s="7">
        <v>0</v>
      </c>
      <c r="O1761" s="7">
        <v>117006.64</v>
      </c>
      <c r="P1761" s="7">
        <v>0</v>
      </c>
      <c r="Q1761" s="7">
        <v>55421.36</v>
      </c>
      <c r="R1761" s="7">
        <v>0</v>
      </c>
      <c r="S1761" s="7" t="s">
        <v>18</v>
      </c>
      <c r="T1761" s="7" t="s">
        <v>18</v>
      </c>
      <c r="U1761" s="28" t="s">
        <v>18</v>
      </c>
    </row>
    <row r="1762" spans="1:21" ht="22.5" customHeight="1" thickBot="1" x14ac:dyDescent="0.25">
      <c r="A1762" s="155" t="s">
        <v>337</v>
      </c>
      <c r="B1762" s="129" t="s">
        <v>527</v>
      </c>
      <c r="C1762" s="25" t="s">
        <v>18</v>
      </c>
      <c r="D1762" s="25" t="s">
        <v>18</v>
      </c>
      <c r="E1762" s="25" t="s">
        <v>18</v>
      </c>
      <c r="F1762" s="25" t="s">
        <v>18</v>
      </c>
      <c r="G1762" s="25" t="s">
        <v>18</v>
      </c>
      <c r="H1762" s="7">
        <f>H1764+H1767+H1770+H1772+H1774+H1776+H1780+H1782+H1784+H1788+H1793+H1795+H1798+H1800</f>
        <v>15109.800000000003</v>
      </c>
      <c r="I1762" s="7">
        <f t="shared" ref="I1762:K1762" si="551">I1764+I1767+I1770+I1772+I1774+I1776+I1780+I1782+I1784+I1788+I1793+I1795+I1798+I1800</f>
        <v>13754.699999999997</v>
      </c>
      <c r="J1762" s="7">
        <f t="shared" si="551"/>
        <v>840.67000000000007</v>
      </c>
      <c r="K1762" s="335">
        <f t="shared" si="551"/>
        <v>532</v>
      </c>
      <c r="L1762" s="7" t="s">
        <v>18</v>
      </c>
      <c r="M1762" s="7">
        <v>22817769</v>
      </c>
      <c r="N1762" s="7">
        <v>0</v>
      </c>
      <c r="O1762" s="7">
        <v>15361641.299999999</v>
      </c>
      <c r="P1762" s="7">
        <v>515958.16</v>
      </c>
      <c r="Q1762" s="7">
        <v>6940169.540000001</v>
      </c>
      <c r="R1762" s="7">
        <v>0</v>
      </c>
      <c r="S1762" s="7" t="s">
        <v>18</v>
      </c>
      <c r="T1762" s="7" t="s">
        <v>18</v>
      </c>
      <c r="U1762" s="28" t="s">
        <v>18</v>
      </c>
    </row>
    <row r="1763" spans="1:21" ht="13.5" thickBot="1" x14ac:dyDescent="0.25">
      <c r="A1763" s="431" t="s">
        <v>338</v>
      </c>
      <c r="B1763" s="68" t="s">
        <v>414</v>
      </c>
      <c r="C1763" s="30" t="s">
        <v>40</v>
      </c>
      <c r="D1763" s="30">
        <v>1987</v>
      </c>
      <c r="E1763" s="30"/>
      <c r="F1763" s="30" t="s">
        <v>415</v>
      </c>
      <c r="G1763" s="30">
        <v>5</v>
      </c>
      <c r="H1763" s="32">
        <v>4703.1000000000004</v>
      </c>
      <c r="I1763" s="32">
        <v>4196.6000000000004</v>
      </c>
      <c r="J1763" s="113"/>
      <c r="K1763" s="357">
        <v>60</v>
      </c>
      <c r="L1763" s="17" t="s">
        <v>87</v>
      </c>
      <c r="M1763" s="32">
        <v>363173</v>
      </c>
      <c r="N1763" s="32">
        <v>0</v>
      </c>
      <c r="O1763" s="32">
        <v>250155.55</v>
      </c>
      <c r="P1763" s="32">
        <v>0</v>
      </c>
      <c r="Q1763" s="32">
        <v>113017.45</v>
      </c>
      <c r="R1763" s="32">
        <v>0</v>
      </c>
      <c r="S1763" s="32">
        <f>M1763/H1763</f>
        <v>77.219918776976883</v>
      </c>
      <c r="T1763" s="32">
        <v>77.22</v>
      </c>
      <c r="U1763" s="272">
        <v>44561</v>
      </c>
    </row>
    <row r="1764" spans="1:21" ht="13.5" thickBot="1" x14ac:dyDescent="0.25">
      <c r="A1764" s="153"/>
      <c r="B1764" s="33" t="s">
        <v>31</v>
      </c>
      <c r="C1764" s="25" t="s">
        <v>18</v>
      </c>
      <c r="D1764" s="25" t="s">
        <v>18</v>
      </c>
      <c r="E1764" s="25" t="s">
        <v>18</v>
      </c>
      <c r="F1764" s="25" t="s">
        <v>18</v>
      </c>
      <c r="G1764" s="25" t="s">
        <v>18</v>
      </c>
      <c r="H1764" s="115">
        <f>H1763</f>
        <v>4703.1000000000004</v>
      </c>
      <c r="I1764" s="115">
        <f>I1763</f>
        <v>4196.6000000000004</v>
      </c>
      <c r="J1764" s="115"/>
      <c r="K1764" s="361">
        <f>K1763</f>
        <v>60</v>
      </c>
      <c r="L1764" s="7" t="s">
        <v>18</v>
      </c>
      <c r="M1764" s="7">
        <v>363173</v>
      </c>
      <c r="N1764" s="115">
        <v>0</v>
      </c>
      <c r="O1764" s="115">
        <v>250155.55</v>
      </c>
      <c r="P1764" s="115">
        <v>0</v>
      </c>
      <c r="Q1764" s="115">
        <v>113017.45</v>
      </c>
      <c r="R1764" s="115">
        <v>0</v>
      </c>
      <c r="S1764" s="25" t="s">
        <v>18</v>
      </c>
      <c r="T1764" s="7" t="s">
        <v>18</v>
      </c>
      <c r="U1764" s="120" t="s">
        <v>18</v>
      </c>
    </row>
    <row r="1765" spans="1:21" x14ac:dyDescent="0.2">
      <c r="A1765" s="424" t="s">
        <v>339</v>
      </c>
      <c r="B1765" s="66" t="s">
        <v>416</v>
      </c>
      <c r="C1765" s="38" t="s">
        <v>40</v>
      </c>
      <c r="D1765" s="39">
        <v>1971</v>
      </c>
      <c r="E1765" s="39"/>
      <c r="F1765" s="38" t="s">
        <v>151</v>
      </c>
      <c r="G1765" s="38">
        <v>2</v>
      </c>
      <c r="H1765" s="40">
        <v>624.6</v>
      </c>
      <c r="I1765" s="40">
        <v>574.20000000000005</v>
      </c>
      <c r="J1765" s="111"/>
      <c r="K1765" s="353">
        <v>24</v>
      </c>
      <c r="L1765" s="8" t="s">
        <v>34</v>
      </c>
      <c r="M1765" s="40">
        <v>448915</v>
      </c>
      <c r="N1765" s="40">
        <v>0</v>
      </c>
      <c r="O1765" s="40">
        <v>309215.11</v>
      </c>
      <c r="P1765" s="40">
        <v>0</v>
      </c>
      <c r="Q1765" s="40">
        <v>139699.89000000001</v>
      </c>
      <c r="R1765" s="40">
        <v>0</v>
      </c>
      <c r="S1765" s="79">
        <f>M1765/I1765</f>
        <v>781.80947405085328</v>
      </c>
      <c r="T1765" s="40">
        <v>781.81</v>
      </c>
      <c r="U1765" s="186">
        <v>44561</v>
      </c>
    </row>
    <row r="1766" spans="1:21" ht="13.5" thickBot="1" x14ac:dyDescent="0.25">
      <c r="A1766" s="438" t="s">
        <v>339</v>
      </c>
      <c r="B1766" s="74" t="s">
        <v>416</v>
      </c>
      <c r="C1766" s="59" t="s">
        <v>40</v>
      </c>
      <c r="D1766" s="75">
        <v>1971</v>
      </c>
      <c r="E1766" s="75"/>
      <c r="F1766" s="59" t="str">
        <f>F1765</f>
        <v>29.13</v>
      </c>
      <c r="G1766" s="59">
        <v>2</v>
      </c>
      <c r="H1766" s="60">
        <v>624.6</v>
      </c>
      <c r="I1766" s="60">
        <v>574.20000000000005</v>
      </c>
      <c r="J1766" s="60"/>
      <c r="K1766" s="358">
        <v>24</v>
      </c>
      <c r="L1766" s="157" t="s">
        <v>41</v>
      </c>
      <c r="M1766" s="60">
        <v>473646</v>
      </c>
      <c r="N1766" s="60">
        <v>0</v>
      </c>
      <c r="O1766" s="60">
        <v>326249.95999999996</v>
      </c>
      <c r="P1766" s="60">
        <v>0</v>
      </c>
      <c r="Q1766" s="60">
        <v>147396.04</v>
      </c>
      <c r="R1766" s="60">
        <v>0</v>
      </c>
      <c r="S1766" s="60">
        <f>M1766/I1766</f>
        <v>824.87983281086724</v>
      </c>
      <c r="T1766" s="60">
        <v>824.88</v>
      </c>
      <c r="U1766" s="276">
        <v>44561</v>
      </c>
    </row>
    <row r="1767" spans="1:21" ht="13.5" thickBot="1" x14ac:dyDescent="0.25">
      <c r="A1767" s="153"/>
      <c r="B1767" s="33" t="s">
        <v>31</v>
      </c>
      <c r="C1767" s="25" t="s">
        <v>18</v>
      </c>
      <c r="D1767" s="25" t="s">
        <v>18</v>
      </c>
      <c r="E1767" s="25" t="s">
        <v>18</v>
      </c>
      <c r="F1767" s="25" t="s">
        <v>18</v>
      </c>
      <c r="G1767" s="25" t="s">
        <v>18</v>
      </c>
      <c r="H1767" s="7">
        <f>H1765</f>
        <v>624.6</v>
      </c>
      <c r="I1767" s="7">
        <f>I1765</f>
        <v>574.20000000000005</v>
      </c>
      <c r="J1767" s="7"/>
      <c r="K1767" s="335">
        <f>K1765</f>
        <v>24</v>
      </c>
      <c r="L1767" s="16" t="s">
        <v>18</v>
      </c>
      <c r="M1767" s="7">
        <v>922561</v>
      </c>
      <c r="N1767" s="115">
        <v>0</v>
      </c>
      <c r="O1767" s="115">
        <v>635465.06999999995</v>
      </c>
      <c r="P1767" s="115">
        <v>0</v>
      </c>
      <c r="Q1767" s="115">
        <v>287095.93000000005</v>
      </c>
      <c r="R1767" s="115">
        <v>0</v>
      </c>
      <c r="S1767" s="25" t="s">
        <v>18</v>
      </c>
      <c r="T1767" s="7" t="s">
        <v>18</v>
      </c>
      <c r="U1767" s="120" t="s">
        <v>18</v>
      </c>
    </row>
    <row r="1768" spans="1:21" x14ac:dyDescent="0.2">
      <c r="A1768" s="424" t="s">
        <v>340</v>
      </c>
      <c r="B1768" s="37" t="s">
        <v>417</v>
      </c>
      <c r="C1768" s="38" t="s">
        <v>40</v>
      </c>
      <c r="D1768" s="127">
        <v>1969</v>
      </c>
      <c r="E1768" s="127"/>
      <c r="F1768" s="38" t="s">
        <v>151</v>
      </c>
      <c r="G1768" s="127">
        <v>2</v>
      </c>
      <c r="H1768" s="73">
        <v>531.70000000000005</v>
      </c>
      <c r="I1768" s="73">
        <v>485.4</v>
      </c>
      <c r="J1768" s="73"/>
      <c r="K1768" s="376">
        <v>25</v>
      </c>
      <c r="L1768" s="8" t="s">
        <v>34</v>
      </c>
      <c r="M1768" s="111">
        <v>379491</v>
      </c>
      <c r="N1768" s="40">
        <v>0</v>
      </c>
      <c r="O1768" s="40">
        <v>261395.47999999998</v>
      </c>
      <c r="P1768" s="40">
        <v>0</v>
      </c>
      <c r="Q1768" s="40">
        <v>118095.52</v>
      </c>
      <c r="R1768" s="40">
        <v>0</v>
      </c>
      <c r="S1768" s="79">
        <f>M1768/I1768</f>
        <v>781.81087762669972</v>
      </c>
      <c r="T1768" s="40">
        <v>781.81</v>
      </c>
      <c r="U1768" s="186">
        <v>44561</v>
      </c>
    </row>
    <row r="1769" spans="1:21" ht="13.5" thickBot="1" x14ac:dyDescent="0.25">
      <c r="A1769" s="438" t="s">
        <v>340</v>
      </c>
      <c r="B1769" s="58" t="s">
        <v>417</v>
      </c>
      <c r="C1769" s="59" t="s">
        <v>40</v>
      </c>
      <c r="D1769" s="130">
        <v>1969</v>
      </c>
      <c r="E1769" s="130"/>
      <c r="F1769" s="59" t="s">
        <v>151</v>
      </c>
      <c r="G1769" s="130">
        <v>2</v>
      </c>
      <c r="H1769" s="78">
        <v>531.70000000000005</v>
      </c>
      <c r="I1769" s="78">
        <v>485.4</v>
      </c>
      <c r="J1769" s="78"/>
      <c r="K1769" s="377">
        <v>25</v>
      </c>
      <c r="L1769" s="110" t="s">
        <v>41</v>
      </c>
      <c r="M1769" s="151">
        <v>400397</v>
      </c>
      <c r="N1769" s="60">
        <v>0</v>
      </c>
      <c r="O1769" s="60">
        <v>275795.65000000002</v>
      </c>
      <c r="P1769" s="60">
        <v>0</v>
      </c>
      <c r="Q1769" s="60">
        <v>124601.35</v>
      </c>
      <c r="R1769" s="60">
        <v>0</v>
      </c>
      <c r="S1769" s="60">
        <f>M1769/I1769</f>
        <v>824.88051091882983</v>
      </c>
      <c r="T1769" s="60">
        <v>824.88</v>
      </c>
      <c r="U1769" s="276">
        <v>44561</v>
      </c>
    </row>
    <row r="1770" spans="1:21" ht="13.5" thickBot="1" x14ac:dyDescent="0.25">
      <c r="A1770" s="153"/>
      <c r="B1770" s="33" t="s">
        <v>31</v>
      </c>
      <c r="C1770" s="25" t="s">
        <v>18</v>
      </c>
      <c r="D1770" s="25" t="s">
        <v>18</v>
      </c>
      <c r="E1770" s="25" t="s">
        <v>18</v>
      </c>
      <c r="F1770" s="25" t="str">
        <f>E1770</f>
        <v>Х</v>
      </c>
      <c r="G1770" s="25" t="s">
        <v>18</v>
      </c>
      <c r="H1770" s="115">
        <f>H1768</f>
        <v>531.70000000000005</v>
      </c>
      <c r="I1770" s="115">
        <f t="shared" ref="I1770:K1770" si="552">I1768</f>
        <v>485.4</v>
      </c>
      <c r="J1770" s="115"/>
      <c r="K1770" s="361">
        <f t="shared" si="552"/>
        <v>25</v>
      </c>
      <c r="L1770" s="16" t="s">
        <v>18</v>
      </c>
      <c r="M1770" s="133">
        <v>779888</v>
      </c>
      <c r="N1770" s="136">
        <v>0</v>
      </c>
      <c r="O1770" s="136">
        <v>537191.13</v>
      </c>
      <c r="P1770" s="136">
        <v>0</v>
      </c>
      <c r="Q1770" s="136">
        <v>242696.87</v>
      </c>
      <c r="R1770" s="136">
        <v>0</v>
      </c>
      <c r="S1770" s="25" t="s">
        <v>18</v>
      </c>
      <c r="T1770" s="7" t="s">
        <v>18</v>
      </c>
      <c r="U1770" s="120" t="s">
        <v>18</v>
      </c>
    </row>
    <row r="1771" spans="1:21" ht="13.5" thickBot="1" x14ac:dyDescent="0.25">
      <c r="A1771" s="223" t="s">
        <v>341</v>
      </c>
      <c r="B1771" s="29" t="s">
        <v>152</v>
      </c>
      <c r="C1771" s="30" t="s">
        <v>40</v>
      </c>
      <c r="D1771" s="139">
        <v>1968</v>
      </c>
      <c r="E1771" s="139"/>
      <c r="F1771" s="139" t="s">
        <v>151</v>
      </c>
      <c r="G1771" s="139">
        <v>2</v>
      </c>
      <c r="H1771" s="141">
        <v>579.29999999999995</v>
      </c>
      <c r="I1771" s="141">
        <v>541.4</v>
      </c>
      <c r="J1771" s="141"/>
      <c r="K1771" s="369">
        <v>33</v>
      </c>
      <c r="L1771" s="88" t="s">
        <v>896</v>
      </c>
      <c r="M1771" s="113">
        <v>796638</v>
      </c>
      <c r="N1771" s="32">
        <v>0</v>
      </c>
      <c r="O1771" s="32">
        <v>548728.62</v>
      </c>
      <c r="P1771" s="32">
        <v>0</v>
      </c>
      <c r="Q1771" s="32">
        <v>247909.38</v>
      </c>
      <c r="R1771" s="32">
        <v>0</v>
      </c>
      <c r="S1771" s="158">
        <f>M1771/I1771</f>
        <v>1471.4407092722572</v>
      </c>
      <c r="T1771" s="85">
        <v>1471.44</v>
      </c>
      <c r="U1771" s="272">
        <v>44561</v>
      </c>
    </row>
    <row r="1772" spans="1:21" ht="13.5" thickBot="1" x14ac:dyDescent="0.25">
      <c r="A1772" s="153"/>
      <c r="B1772" s="33" t="s">
        <v>31</v>
      </c>
      <c r="C1772" s="25" t="s">
        <v>18</v>
      </c>
      <c r="D1772" s="25" t="s">
        <v>18</v>
      </c>
      <c r="E1772" s="25" t="s">
        <v>18</v>
      </c>
      <c r="F1772" s="25" t="str">
        <f>G1772</f>
        <v>Х</v>
      </c>
      <c r="G1772" s="25" t="s">
        <v>18</v>
      </c>
      <c r="H1772" s="115">
        <f>H1771</f>
        <v>579.29999999999995</v>
      </c>
      <c r="I1772" s="115">
        <f t="shared" ref="I1772:K1772" si="553">I1771</f>
        <v>541.4</v>
      </c>
      <c r="J1772" s="115"/>
      <c r="K1772" s="361">
        <f t="shared" si="553"/>
        <v>33</v>
      </c>
      <c r="L1772" s="16" t="s">
        <v>18</v>
      </c>
      <c r="M1772" s="133">
        <v>796638</v>
      </c>
      <c r="N1772" s="136">
        <v>0</v>
      </c>
      <c r="O1772" s="136">
        <v>548728.62</v>
      </c>
      <c r="P1772" s="136">
        <v>0</v>
      </c>
      <c r="Q1772" s="136">
        <v>247909.38</v>
      </c>
      <c r="R1772" s="136">
        <v>0</v>
      </c>
      <c r="S1772" s="25" t="s">
        <v>18</v>
      </c>
      <c r="T1772" s="7" t="s">
        <v>18</v>
      </c>
      <c r="U1772" s="120" t="s">
        <v>18</v>
      </c>
    </row>
    <row r="1773" spans="1:21" ht="13.5" thickBot="1" x14ac:dyDescent="0.25">
      <c r="A1773" s="436" t="s">
        <v>342</v>
      </c>
      <c r="B1773" s="68" t="s">
        <v>418</v>
      </c>
      <c r="C1773" s="30" t="s">
        <v>40</v>
      </c>
      <c r="D1773" s="30">
        <v>1976</v>
      </c>
      <c r="E1773" s="30"/>
      <c r="F1773" s="30" t="s">
        <v>151</v>
      </c>
      <c r="G1773" s="30">
        <v>2</v>
      </c>
      <c r="H1773" s="32">
        <v>543.6</v>
      </c>
      <c r="I1773" s="32">
        <v>495.3</v>
      </c>
      <c r="J1773" s="113"/>
      <c r="K1773" s="357">
        <v>26</v>
      </c>
      <c r="L1773" s="17" t="s">
        <v>34</v>
      </c>
      <c r="M1773" s="32">
        <v>387230</v>
      </c>
      <c r="N1773" s="32">
        <v>0</v>
      </c>
      <c r="O1773" s="32">
        <v>266726.15000000002</v>
      </c>
      <c r="P1773" s="32">
        <v>0</v>
      </c>
      <c r="Q1773" s="32">
        <v>120503.85</v>
      </c>
      <c r="R1773" s="32">
        <v>0</v>
      </c>
      <c r="S1773" s="140">
        <f>M1773/I1773</f>
        <v>781.80900464365027</v>
      </c>
      <c r="T1773" s="32">
        <v>781.81</v>
      </c>
      <c r="U1773" s="272">
        <v>44561</v>
      </c>
    </row>
    <row r="1774" spans="1:21" ht="13.5" thickBot="1" x14ac:dyDescent="0.25">
      <c r="A1774" s="153"/>
      <c r="B1774" s="33" t="s">
        <v>31</v>
      </c>
      <c r="C1774" s="25" t="s">
        <v>18</v>
      </c>
      <c r="D1774" s="25" t="s">
        <v>18</v>
      </c>
      <c r="E1774" s="25" t="s">
        <v>18</v>
      </c>
      <c r="F1774" s="25" t="s">
        <v>18</v>
      </c>
      <c r="G1774" s="25" t="s">
        <v>18</v>
      </c>
      <c r="H1774" s="7">
        <f>H1773</f>
        <v>543.6</v>
      </c>
      <c r="I1774" s="7">
        <f t="shared" ref="I1774:K1774" si="554">I1773</f>
        <v>495.3</v>
      </c>
      <c r="J1774" s="7"/>
      <c r="K1774" s="335">
        <f t="shared" si="554"/>
        <v>26</v>
      </c>
      <c r="L1774" s="7" t="s">
        <v>18</v>
      </c>
      <c r="M1774" s="133">
        <v>387230</v>
      </c>
      <c r="N1774" s="133">
        <v>0</v>
      </c>
      <c r="O1774" s="133">
        <v>266726.15000000002</v>
      </c>
      <c r="P1774" s="133">
        <v>0</v>
      </c>
      <c r="Q1774" s="133">
        <v>120503.85</v>
      </c>
      <c r="R1774" s="133">
        <v>0</v>
      </c>
      <c r="S1774" s="25" t="s">
        <v>18</v>
      </c>
      <c r="T1774" s="7" t="s">
        <v>18</v>
      </c>
      <c r="U1774" s="120" t="s">
        <v>18</v>
      </c>
    </row>
    <row r="1775" spans="1:21" ht="13.5" thickBot="1" x14ac:dyDescent="0.25">
      <c r="A1775" s="223" t="s">
        <v>428</v>
      </c>
      <c r="B1775" s="68" t="s">
        <v>153</v>
      </c>
      <c r="C1775" s="30" t="s">
        <v>40</v>
      </c>
      <c r="D1775" s="30">
        <v>1970</v>
      </c>
      <c r="E1775" s="30"/>
      <c r="F1775" s="30" t="str">
        <f>F1769</f>
        <v>29.13</v>
      </c>
      <c r="G1775" s="30">
        <v>2</v>
      </c>
      <c r="H1775" s="32">
        <v>1063</v>
      </c>
      <c r="I1775" s="32">
        <v>980.2</v>
      </c>
      <c r="J1775" s="113">
        <v>539.11</v>
      </c>
      <c r="K1775" s="357">
        <v>58</v>
      </c>
      <c r="L1775" s="17" t="s">
        <v>111</v>
      </c>
      <c r="M1775" s="113">
        <v>215364</v>
      </c>
      <c r="N1775" s="32">
        <v>0</v>
      </c>
      <c r="O1775" s="32">
        <v>148343.9</v>
      </c>
      <c r="P1775" s="32">
        <v>0</v>
      </c>
      <c r="Q1775" s="32">
        <v>67020.100000000006</v>
      </c>
      <c r="R1775" s="32">
        <v>0</v>
      </c>
      <c r="S1775" s="158">
        <f>M1775/H1775</f>
        <v>202.60018814675448</v>
      </c>
      <c r="T1775" s="32">
        <v>202.6</v>
      </c>
      <c r="U1775" s="272">
        <f>U1769</f>
        <v>44561</v>
      </c>
    </row>
    <row r="1776" spans="1:21" ht="13.5" thickBot="1" x14ac:dyDescent="0.25">
      <c r="A1776" s="153"/>
      <c r="B1776" s="33" t="s">
        <v>31</v>
      </c>
      <c r="C1776" s="25" t="s">
        <v>18</v>
      </c>
      <c r="D1776" s="25" t="s">
        <v>18</v>
      </c>
      <c r="E1776" s="25" t="s">
        <v>18</v>
      </c>
      <c r="F1776" s="25" t="s">
        <v>18</v>
      </c>
      <c r="G1776" s="25" t="s">
        <v>18</v>
      </c>
      <c r="H1776" s="115">
        <f>H1775</f>
        <v>1063</v>
      </c>
      <c r="I1776" s="115">
        <f t="shared" ref="I1776:K1776" si="555">I1775</f>
        <v>980.2</v>
      </c>
      <c r="J1776" s="115">
        <f t="shared" si="555"/>
        <v>539.11</v>
      </c>
      <c r="K1776" s="361">
        <f t="shared" si="555"/>
        <v>58</v>
      </c>
      <c r="L1776" s="16" t="s">
        <v>18</v>
      </c>
      <c r="M1776" s="133">
        <v>215364</v>
      </c>
      <c r="N1776" s="133">
        <v>0</v>
      </c>
      <c r="O1776" s="133">
        <v>148343.9</v>
      </c>
      <c r="P1776" s="133">
        <v>0</v>
      </c>
      <c r="Q1776" s="133">
        <v>67020.100000000006</v>
      </c>
      <c r="R1776" s="133">
        <v>0</v>
      </c>
      <c r="S1776" s="25" t="s">
        <v>18</v>
      </c>
      <c r="T1776" s="7" t="s">
        <v>18</v>
      </c>
      <c r="U1776" s="120" t="s">
        <v>18</v>
      </c>
    </row>
    <row r="1777" spans="1:21" x14ac:dyDescent="0.2">
      <c r="A1777" s="196" t="s">
        <v>429</v>
      </c>
      <c r="B1777" s="66" t="s">
        <v>419</v>
      </c>
      <c r="C1777" s="38" t="s">
        <v>40</v>
      </c>
      <c r="D1777" s="38">
        <v>1969</v>
      </c>
      <c r="E1777" s="38"/>
      <c r="F1777" s="38" t="str">
        <f>F1773</f>
        <v>29.13</v>
      </c>
      <c r="G1777" s="38">
        <v>2</v>
      </c>
      <c r="H1777" s="40">
        <v>1070.7</v>
      </c>
      <c r="I1777" s="40">
        <v>986</v>
      </c>
      <c r="J1777" s="111"/>
      <c r="K1777" s="353">
        <v>57</v>
      </c>
      <c r="L1777" s="12" t="s">
        <v>41</v>
      </c>
      <c r="M1777" s="111">
        <v>813332</v>
      </c>
      <c r="N1777" s="40">
        <v>0</v>
      </c>
      <c r="O1777" s="40">
        <v>560227.54</v>
      </c>
      <c r="P1777" s="40">
        <v>0</v>
      </c>
      <c r="Q1777" s="40">
        <v>253104.46</v>
      </c>
      <c r="R1777" s="40">
        <v>0</v>
      </c>
      <c r="S1777" s="40">
        <f>M1777/I1777</f>
        <v>824.88032454361053</v>
      </c>
      <c r="T1777" s="40">
        <v>824.88</v>
      </c>
      <c r="U1777" s="186">
        <f>U1773</f>
        <v>44561</v>
      </c>
    </row>
    <row r="1778" spans="1:21" x14ac:dyDescent="0.2">
      <c r="A1778" s="442" t="s">
        <v>429</v>
      </c>
      <c r="B1778" s="45" t="s">
        <v>419</v>
      </c>
      <c r="C1778" s="22" t="s">
        <v>40</v>
      </c>
      <c r="D1778" s="22" t="s">
        <v>420</v>
      </c>
      <c r="E1778" s="22"/>
      <c r="F1778" s="22" t="str">
        <f>F1777</f>
        <v>29.13</v>
      </c>
      <c r="G1778" s="22">
        <v>2</v>
      </c>
      <c r="H1778" s="910">
        <v>1070.7</v>
      </c>
      <c r="I1778" s="910">
        <v>986</v>
      </c>
      <c r="J1778" s="51"/>
      <c r="K1778" s="333">
        <v>57</v>
      </c>
      <c r="L1778" s="18" t="s">
        <v>896</v>
      </c>
      <c r="M1778" s="51">
        <v>1450840</v>
      </c>
      <c r="N1778" s="910">
        <v>0</v>
      </c>
      <c r="O1778" s="910">
        <v>999346.54</v>
      </c>
      <c r="P1778" s="910">
        <v>0</v>
      </c>
      <c r="Q1778" s="910">
        <v>451493.46</v>
      </c>
      <c r="R1778" s="910">
        <v>0</v>
      </c>
      <c r="S1778" s="910">
        <f>M1778/I1778</f>
        <v>1471.4401622718053</v>
      </c>
      <c r="T1778" s="910">
        <v>1471.44</v>
      </c>
      <c r="U1778" s="236">
        <v>44561</v>
      </c>
    </row>
    <row r="1779" spans="1:21" ht="13.5" thickBot="1" x14ac:dyDescent="0.25">
      <c r="A1779" s="197" t="s">
        <v>429</v>
      </c>
      <c r="B1779" s="74" t="s">
        <v>419</v>
      </c>
      <c r="C1779" s="59" t="s">
        <v>40</v>
      </c>
      <c r="D1779" s="59" t="s">
        <v>420</v>
      </c>
      <c r="E1779" s="59"/>
      <c r="F1779" s="59" t="str">
        <f>F1778</f>
        <v>29.13</v>
      </c>
      <c r="G1779" s="59">
        <v>2</v>
      </c>
      <c r="H1779" s="60">
        <v>1070.7</v>
      </c>
      <c r="I1779" s="60">
        <v>986</v>
      </c>
      <c r="J1779" s="151"/>
      <c r="K1779" s="358">
        <v>57</v>
      </c>
      <c r="L1779" s="63" t="s">
        <v>83</v>
      </c>
      <c r="M1779" s="151">
        <v>9975125</v>
      </c>
      <c r="N1779" s="60">
        <v>0</v>
      </c>
      <c r="O1779" s="60">
        <v>6870920.7799999993</v>
      </c>
      <c r="P1779" s="60">
        <v>0</v>
      </c>
      <c r="Q1779" s="60">
        <v>3104204.22</v>
      </c>
      <c r="R1779" s="60">
        <v>0</v>
      </c>
      <c r="S1779" s="60">
        <f>M1779/I1779</f>
        <v>10116.759634888438</v>
      </c>
      <c r="T1779" s="60">
        <v>10116.76</v>
      </c>
      <c r="U1779" s="276">
        <v>44561</v>
      </c>
    </row>
    <row r="1780" spans="1:21" ht="13.5" thickBot="1" x14ac:dyDescent="0.25">
      <c r="A1780" s="153"/>
      <c r="B1780" s="33" t="s">
        <v>31</v>
      </c>
      <c r="C1780" s="25" t="s">
        <v>18</v>
      </c>
      <c r="D1780" s="25" t="s">
        <v>18</v>
      </c>
      <c r="E1780" s="25" t="s">
        <v>18</v>
      </c>
      <c r="F1780" s="25" t="s">
        <v>18</v>
      </c>
      <c r="G1780" s="25" t="s">
        <v>18</v>
      </c>
      <c r="H1780" s="115">
        <f>H1777</f>
        <v>1070.7</v>
      </c>
      <c r="I1780" s="115">
        <f t="shared" ref="I1780" si="556">I1777</f>
        <v>986</v>
      </c>
      <c r="J1780" s="115"/>
      <c r="K1780" s="361">
        <f>K1777</f>
        <v>57</v>
      </c>
      <c r="L1780" s="16" t="s">
        <v>18</v>
      </c>
      <c r="M1780" s="133">
        <v>12239297</v>
      </c>
      <c r="N1780" s="133">
        <v>0</v>
      </c>
      <c r="O1780" s="133">
        <v>8430494.8599999994</v>
      </c>
      <c r="P1780" s="133">
        <v>0</v>
      </c>
      <c r="Q1780" s="133">
        <v>3808802.14</v>
      </c>
      <c r="R1780" s="133">
        <v>0</v>
      </c>
      <c r="S1780" s="25" t="s">
        <v>18</v>
      </c>
      <c r="T1780" s="7" t="s">
        <v>18</v>
      </c>
      <c r="U1780" s="120" t="s">
        <v>18</v>
      </c>
    </row>
    <row r="1781" spans="1:21" ht="13.5" thickBot="1" x14ac:dyDescent="0.25">
      <c r="A1781" s="431" t="s">
        <v>430</v>
      </c>
      <c r="B1781" s="29" t="s">
        <v>421</v>
      </c>
      <c r="C1781" s="30" t="s">
        <v>40</v>
      </c>
      <c r="D1781" s="139">
        <v>1969</v>
      </c>
      <c r="E1781" s="139"/>
      <c r="F1781" s="139" t="str">
        <f>F1779</f>
        <v>29.13</v>
      </c>
      <c r="G1781" s="139">
        <v>2</v>
      </c>
      <c r="H1781" s="141">
        <v>582.4</v>
      </c>
      <c r="I1781" s="141">
        <v>534.5</v>
      </c>
      <c r="J1781" s="113"/>
      <c r="K1781" s="357">
        <v>36</v>
      </c>
      <c r="L1781" s="88" t="s">
        <v>896</v>
      </c>
      <c r="M1781" s="113">
        <v>786485</v>
      </c>
      <c r="N1781" s="32">
        <v>0</v>
      </c>
      <c r="O1781" s="32">
        <v>541735.17999999993</v>
      </c>
      <c r="P1781" s="32">
        <v>0</v>
      </c>
      <c r="Q1781" s="32">
        <v>244749.82</v>
      </c>
      <c r="R1781" s="32">
        <v>0</v>
      </c>
      <c r="S1781" s="158">
        <f>M1781/I1781</f>
        <v>1471.4405986903648</v>
      </c>
      <c r="T1781" s="159">
        <v>1471.44</v>
      </c>
      <c r="U1781" s="272">
        <v>44561</v>
      </c>
    </row>
    <row r="1782" spans="1:21" ht="13.5" thickBot="1" x14ac:dyDescent="0.25">
      <c r="A1782" s="153"/>
      <c r="B1782" s="33" t="s">
        <v>31</v>
      </c>
      <c r="C1782" s="25" t="s">
        <v>18</v>
      </c>
      <c r="D1782" s="25" t="s">
        <v>18</v>
      </c>
      <c r="E1782" s="25" t="s">
        <v>18</v>
      </c>
      <c r="F1782" s="25" t="s">
        <v>18</v>
      </c>
      <c r="G1782" s="25" t="s">
        <v>18</v>
      </c>
      <c r="H1782" s="115">
        <f>H1781</f>
        <v>582.4</v>
      </c>
      <c r="I1782" s="115">
        <f t="shared" ref="I1782:K1782" si="557">I1781</f>
        <v>534.5</v>
      </c>
      <c r="J1782" s="115"/>
      <c r="K1782" s="361">
        <f t="shared" si="557"/>
        <v>36</v>
      </c>
      <c r="L1782" s="16" t="s">
        <v>18</v>
      </c>
      <c r="M1782" s="133">
        <v>786485</v>
      </c>
      <c r="N1782" s="133">
        <v>0</v>
      </c>
      <c r="O1782" s="133">
        <v>541735.17999999993</v>
      </c>
      <c r="P1782" s="133">
        <v>0</v>
      </c>
      <c r="Q1782" s="133">
        <v>244749.82</v>
      </c>
      <c r="R1782" s="133">
        <v>0</v>
      </c>
      <c r="S1782" s="7" t="s">
        <v>18</v>
      </c>
      <c r="T1782" s="7" t="s">
        <v>18</v>
      </c>
      <c r="U1782" s="36" t="str">
        <f>T1782</f>
        <v>Х</v>
      </c>
    </row>
    <row r="1783" spans="1:21" ht="13.5" thickBot="1" x14ac:dyDescent="0.25">
      <c r="A1783" s="431" t="s">
        <v>431</v>
      </c>
      <c r="B1783" s="68" t="s">
        <v>422</v>
      </c>
      <c r="C1783" s="30" t="s">
        <v>40</v>
      </c>
      <c r="D1783" s="31">
        <v>1965</v>
      </c>
      <c r="E1783" s="31"/>
      <c r="F1783" s="30" t="str">
        <f>F1777</f>
        <v>29.13</v>
      </c>
      <c r="G1783" s="30">
        <v>2</v>
      </c>
      <c r="H1783" s="32">
        <v>586.20000000000005</v>
      </c>
      <c r="I1783" s="32">
        <v>539.1</v>
      </c>
      <c r="J1783" s="113"/>
      <c r="K1783" s="357">
        <v>34</v>
      </c>
      <c r="L1783" s="88" t="s">
        <v>896</v>
      </c>
      <c r="M1783" s="113">
        <v>793253</v>
      </c>
      <c r="N1783" s="32">
        <v>0</v>
      </c>
      <c r="O1783" s="32">
        <v>546397.01</v>
      </c>
      <c r="P1783" s="32">
        <v>0</v>
      </c>
      <c r="Q1783" s="32">
        <v>246855.99</v>
      </c>
      <c r="R1783" s="32">
        <v>0</v>
      </c>
      <c r="S1783" s="32">
        <f>M1783/I1783</f>
        <v>1471.4394360971989</v>
      </c>
      <c r="T1783" s="32">
        <v>1471.44</v>
      </c>
      <c r="U1783" s="272">
        <v>44561</v>
      </c>
    </row>
    <row r="1784" spans="1:21" ht="13.5" thickBot="1" x14ac:dyDescent="0.25">
      <c r="A1784" s="153"/>
      <c r="B1784" s="33" t="s">
        <v>31</v>
      </c>
      <c r="C1784" s="25" t="s">
        <v>18</v>
      </c>
      <c r="D1784" s="25" t="s">
        <v>18</v>
      </c>
      <c r="E1784" s="25" t="s">
        <v>18</v>
      </c>
      <c r="F1784" s="25" t="s">
        <v>18</v>
      </c>
      <c r="G1784" s="25" t="s">
        <v>18</v>
      </c>
      <c r="H1784" s="7">
        <f>H1783</f>
        <v>586.20000000000005</v>
      </c>
      <c r="I1784" s="7">
        <f t="shared" ref="I1784:K1784" si="558">I1783</f>
        <v>539.1</v>
      </c>
      <c r="J1784" s="7"/>
      <c r="K1784" s="335">
        <f t="shared" si="558"/>
        <v>34</v>
      </c>
      <c r="L1784" s="7" t="s">
        <v>18</v>
      </c>
      <c r="M1784" s="133">
        <v>793253</v>
      </c>
      <c r="N1784" s="133">
        <v>0</v>
      </c>
      <c r="O1784" s="133">
        <v>546397.01</v>
      </c>
      <c r="P1784" s="133">
        <v>0</v>
      </c>
      <c r="Q1784" s="133">
        <v>246855.99</v>
      </c>
      <c r="R1784" s="133">
        <v>0</v>
      </c>
      <c r="S1784" s="25" t="s">
        <v>18</v>
      </c>
      <c r="T1784" s="7" t="s">
        <v>18</v>
      </c>
      <c r="U1784" s="120" t="s">
        <v>18</v>
      </c>
    </row>
    <row r="1785" spans="1:21" x14ac:dyDescent="0.2">
      <c r="A1785" s="220" t="s">
        <v>432</v>
      </c>
      <c r="B1785" s="66" t="s">
        <v>154</v>
      </c>
      <c r="C1785" s="38" t="s">
        <v>40</v>
      </c>
      <c r="D1785" s="39">
        <v>1965</v>
      </c>
      <c r="E1785" s="39"/>
      <c r="F1785" s="38" t="s">
        <v>151</v>
      </c>
      <c r="G1785" s="38">
        <v>2</v>
      </c>
      <c r="H1785" s="40">
        <v>590</v>
      </c>
      <c r="I1785" s="40">
        <v>548.29999999999995</v>
      </c>
      <c r="J1785" s="40">
        <v>301.56</v>
      </c>
      <c r="K1785" s="353">
        <v>30</v>
      </c>
      <c r="L1785" s="8" t="s">
        <v>111</v>
      </c>
      <c r="M1785" s="40">
        <v>119534</v>
      </c>
      <c r="N1785" s="40">
        <v>0</v>
      </c>
      <c r="O1785" s="40">
        <v>82335.67</v>
      </c>
      <c r="P1785" s="40">
        <v>0</v>
      </c>
      <c r="Q1785" s="40">
        <v>37198.33</v>
      </c>
      <c r="R1785" s="40">
        <v>0</v>
      </c>
      <c r="S1785" s="40">
        <f>M1785/I1785</f>
        <v>218.0083895677549</v>
      </c>
      <c r="T1785" s="40">
        <v>202.6</v>
      </c>
      <c r="U1785" s="186">
        <v>44561</v>
      </c>
    </row>
    <row r="1786" spans="1:21" x14ac:dyDescent="0.2">
      <c r="A1786" s="905" t="s">
        <v>432</v>
      </c>
      <c r="B1786" s="45" t="s">
        <v>154</v>
      </c>
      <c r="C1786" s="22" t="s">
        <v>40</v>
      </c>
      <c r="D1786" s="907">
        <v>1965</v>
      </c>
      <c r="E1786" s="907"/>
      <c r="F1786" s="22" t="str">
        <f>F1783</f>
        <v>29.13</v>
      </c>
      <c r="G1786" s="22">
        <v>2</v>
      </c>
      <c r="H1786" s="910">
        <v>590</v>
      </c>
      <c r="I1786" s="910">
        <v>548.29999999999995</v>
      </c>
      <c r="J1786" s="910">
        <v>301.56</v>
      </c>
      <c r="K1786" s="333">
        <v>30</v>
      </c>
      <c r="L1786" s="1" t="s">
        <v>41</v>
      </c>
      <c r="M1786" s="910">
        <v>452282</v>
      </c>
      <c r="N1786" s="910">
        <v>0</v>
      </c>
      <c r="O1786" s="910">
        <v>311534.32</v>
      </c>
      <c r="P1786" s="910">
        <v>0</v>
      </c>
      <c r="Q1786" s="910">
        <v>140747.68</v>
      </c>
      <c r="R1786" s="910">
        <v>0</v>
      </c>
      <c r="S1786" s="910">
        <f>M1786/I1786</f>
        <v>824.88053985044689</v>
      </c>
      <c r="T1786" s="910">
        <v>824.88</v>
      </c>
      <c r="U1786" s="236">
        <v>44561</v>
      </c>
    </row>
    <row r="1787" spans="1:21" ht="13.5" thickBot="1" x14ac:dyDescent="0.25">
      <c r="A1787" s="226" t="s">
        <v>432</v>
      </c>
      <c r="B1787" s="74" t="s">
        <v>154</v>
      </c>
      <c r="C1787" s="59" t="s">
        <v>40</v>
      </c>
      <c r="D1787" s="75">
        <v>1965</v>
      </c>
      <c r="E1787" s="75"/>
      <c r="F1787" s="59" t="str">
        <f>F1786</f>
        <v>29.13</v>
      </c>
      <c r="G1787" s="59">
        <v>2</v>
      </c>
      <c r="H1787" s="60">
        <v>590</v>
      </c>
      <c r="I1787" s="60">
        <v>548.29999999999995</v>
      </c>
      <c r="J1787" s="60">
        <v>301.56</v>
      </c>
      <c r="K1787" s="358">
        <v>30</v>
      </c>
      <c r="L1787" s="70" t="s">
        <v>896</v>
      </c>
      <c r="M1787" s="60">
        <v>806791</v>
      </c>
      <c r="N1787" s="60">
        <v>0</v>
      </c>
      <c r="O1787" s="60">
        <v>555722.06000000006</v>
      </c>
      <c r="P1787" s="60">
        <v>0</v>
      </c>
      <c r="Q1787" s="60">
        <v>251068.94</v>
      </c>
      <c r="R1787" s="60">
        <v>0</v>
      </c>
      <c r="S1787" s="60">
        <f>M1787/I1787</f>
        <v>1471.4408170709467</v>
      </c>
      <c r="T1787" s="60">
        <v>1471.44</v>
      </c>
      <c r="U1787" s="276">
        <v>44561</v>
      </c>
    </row>
    <row r="1788" spans="1:21" ht="13.5" thickBot="1" x14ac:dyDescent="0.25">
      <c r="A1788" s="87"/>
      <c r="B1788" s="33" t="s">
        <v>31</v>
      </c>
      <c r="C1788" s="25" t="s">
        <v>18</v>
      </c>
      <c r="D1788" s="25" t="s">
        <v>18</v>
      </c>
      <c r="E1788" s="25" t="s">
        <v>18</v>
      </c>
      <c r="F1788" s="25" t="s">
        <v>18</v>
      </c>
      <c r="G1788" s="25" t="s">
        <v>18</v>
      </c>
      <c r="H1788" s="7">
        <f>H1786</f>
        <v>590</v>
      </c>
      <c r="I1788" s="7">
        <f t="shared" ref="I1788:K1788" si="559">I1786</f>
        <v>548.29999999999995</v>
      </c>
      <c r="J1788" s="7">
        <f t="shared" si="559"/>
        <v>301.56</v>
      </c>
      <c r="K1788" s="335">
        <f t="shared" si="559"/>
        <v>30</v>
      </c>
      <c r="L1788" s="7" t="s">
        <v>18</v>
      </c>
      <c r="M1788" s="133">
        <v>1378607</v>
      </c>
      <c r="N1788" s="133">
        <v>0</v>
      </c>
      <c r="O1788" s="133">
        <v>949592.05</v>
      </c>
      <c r="P1788" s="133">
        <v>0</v>
      </c>
      <c r="Q1788" s="133">
        <v>429014.95</v>
      </c>
      <c r="R1788" s="133">
        <v>0</v>
      </c>
      <c r="S1788" s="25" t="s">
        <v>18</v>
      </c>
      <c r="T1788" s="7" t="s">
        <v>18</v>
      </c>
      <c r="U1788" s="120" t="s">
        <v>18</v>
      </c>
    </row>
    <row r="1789" spans="1:21" ht="25.5" x14ac:dyDescent="0.2">
      <c r="A1789" s="424" t="s">
        <v>433</v>
      </c>
      <c r="B1789" s="66" t="s">
        <v>423</v>
      </c>
      <c r="C1789" s="38" t="s">
        <v>40</v>
      </c>
      <c r="D1789" s="39">
        <v>1964</v>
      </c>
      <c r="E1789" s="39"/>
      <c r="F1789" s="38" t="s">
        <v>151</v>
      </c>
      <c r="G1789" s="38">
        <v>2</v>
      </c>
      <c r="H1789" s="40">
        <v>589.6</v>
      </c>
      <c r="I1789" s="40">
        <v>548</v>
      </c>
      <c r="J1789" s="111"/>
      <c r="K1789" s="353">
        <v>30</v>
      </c>
      <c r="L1789" s="8" t="s">
        <v>96</v>
      </c>
      <c r="M1789" s="111">
        <v>79631</v>
      </c>
      <c r="N1789" s="40">
        <v>0</v>
      </c>
      <c r="O1789" s="40">
        <v>54850.270000000004</v>
      </c>
      <c r="P1789" s="40">
        <v>0</v>
      </c>
      <c r="Q1789" s="40">
        <v>24780.73</v>
      </c>
      <c r="R1789" s="73">
        <v>0</v>
      </c>
      <c r="S1789" s="72">
        <f>M1789/I1789</f>
        <v>145.31204379562044</v>
      </c>
      <c r="T1789" s="40">
        <v>135.06</v>
      </c>
      <c r="U1789" s="186">
        <v>44561</v>
      </c>
    </row>
    <row r="1790" spans="1:21" x14ac:dyDescent="0.2">
      <c r="A1790" s="439" t="s">
        <v>433</v>
      </c>
      <c r="B1790" s="45" t="s">
        <v>423</v>
      </c>
      <c r="C1790" s="22" t="s">
        <v>40</v>
      </c>
      <c r="D1790" s="907">
        <v>1964</v>
      </c>
      <c r="E1790" s="907"/>
      <c r="F1790" s="22" t="s">
        <v>151</v>
      </c>
      <c r="G1790" s="22">
        <v>2</v>
      </c>
      <c r="H1790" s="910">
        <v>589.6</v>
      </c>
      <c r="I1790" s="910">
        <v>548</v>
      </c>
      <c r="J1790" s="51"/>
      <c r="K1790" s="333">
        <v>30</v>
      </c>
      <c r="L1790" s="5" t="s">
        <v>37</v>
      </c>
      <c r="M1790" s="51">
        <v>59726</v>
      </c>
      <c r="N1790" s="910">
        <v>0</v>
      </c>
      <c r="O1790" s="910">
        <v>41139.599999999999</v>
      </c>
      <c r="P1790" s="910">
        <v>0</v>
      </c>
      <c r="Q1790" s="910">
        <v>18586.400000000001</v>
      </c>
      <c r="R1790" s="48">
        <v>0</v>
      </c>
      <c r="S1790" s="47">
        <f>M1790/I1790</f>
        <v>108.98905109489051</v>
      </c>
      <c r="T1790" s="910">
        <v>101.3</v>
      </c>
      <c r="U1790" s="236">
        <v>44561</v>
      </c>
    </row>
    <row r="1791" spans="1:21" x14ac:dyDescent="0.2">
      <c r="A1791" s="439" t="s">
        <v>433</v>
      </c>
      <c r="B1791" s="45" t="s">
        <v>423</v>
      </c>
      <c r="C1791" s="22" t="s">
        <v>40</v>
      </c>
      <c r="D1791" s="907">
        <v>1964</v>
      </c>
      <c r="E1791" s="907"/>
      <c r="F1791" s="22" t="s">
        <v>151</v>
      </c>
      <c r="G1791" s="22">
        <v>2</v>
      </c>
      <c r="H1791" s="910">
        <v>589.6</v>
      </c>
      <c r="I1791" s="910">
        <v>548</v>
      </c>
      <c r="J1791" s="51"/>
      <c r="K1791" s="333">
        <v>30</v>
      </c>
      <c r="L1791" s="18" t="s">
        <v>896</v>
      </c>
      <c r="M1791" s="51">
        <v>806349</v>
      </c>
      <c r="N1791" s="910">
        <v>0</v>
      </c>
      <c r="O1791" s="910">
        <v>200054.57</v>
      </c>
      <c r="P1791" s="910">
        <v>515958.16</v>
      </c>
      <c r="Q1791" s="910">
        <v>90336.27</v>
      </c>
      <c r="R1791" s="48">
        <v>0</v>
      </c>
      <c r="S1791" s="47">
        <f>M1791/I1791</f>
        <v>1471.4397810218977</v>
      </c>
      <c r="T1791" s="910">
        <v>1471.44</v>
      </c>
      <c r="U1791" s="236">
        <v>44561</v>
      </c>
    </row>
    <row r="1792" spans="1:21" ht="13.5" thickBot="1" x14ac:dyDescent="0.25">
      <c r="A1792" s="438" t="s">
        <v>433</v>
      </c>
      <c r="B1792" s="74" t="s">
        <v>423</v>
      </c>
      <c r="C1792" s="59" t="s">
        <v>40</v>
      </c>
      <c r="D1792" s="75">
        <v>1964</v>
      </c>
      <c r="E1792" s="75"/>
      <c r="F1792" s="59" t="s">
        <v>151</v>
      </c>
      <c r="G1792" s="59">
        <v>2</v>
      </c>
      <c r="H1792" s="60">
        <v>589.6</v>
      </c>
      <c r="I1792" s="60">
        <v>548</v>
      </c>
      <c r="J1792" s="151"/>
      <c r="K1792" s="358">
        <v>30</v>
      </c>
      <c r="L1792" s="63" t="s">
        <v>111</v>
      </c>
      <c r="M1792" s="151">
        <v>119276</v>
      </c>
      <c r="N1792" s="60">
        <v>0</v>
      </c>
      <c r="O1792" s="60">
        <v>82157.959999999992</v>
      </c>
      <c r="P1792" s="60">
        <v>0</v>
      </c>
      <c r="Q1792" s="60">
        <v>37118.04</v>
      </c>
      <c r="R1792" s="78">
        <v>0</v>
      </c>
      <c r="S1792" s="77">
        <f>M1792/I1792</f>
        <v>217.65693430656935</v>
      </c>
      <c r="T1792" s="60">
        <v>202.3</v>
      </c>
      <c r="U1792" s="276">
        <f>U1791</f>
        <v>44561</v>
      </c>
    </row>
    <row r="1793" spans="1:21" ht="13.5" thickBot="1" x14ac:dyDescent="0.25">
      <c r="A1793" s="153"/>
      <c r="B1793" s="33" t="s">
        <v>31</v>
      </c>
      <c r="C1793" s="25" t="s">
        <v>18</v>
      </c>
      <c r="D1793" s="25" t="s">
        <v>18</v>
      </c>
      <c r="E1793" s="25" t="s">
        <v>18</v>
      </c>
      <c r="F1793" s="25" t="s">
        <v>18</v>
      </c>
      <c r="G1793" s="25" t="s">
        <v>18</v>
      </c>
      <c r="H1793" s="7">
        <f>H1789</f>
        <v>589.6</v>
      </c>
      <c r="I1793" s="7">
        <f t="shared" ref="I1793:K1793" si="560">I1789</f>
        <v>548</v>
      </c>
      <c r="J1793" s="7"/>
      <c r="K1793" s="335">
        <f t="shared" si="560"/>
        <v>30</v>
      </c>
      <c r="L1793" s="7" t="s">
        <v>18</v>
      </c>
      <c r="M1793" s="7">
        <v>1064982</v>
      </c>
      <c r="N1793" s="115">
        <v>0</v>
      </c>
      <c r="O1793" s="115">
        <v>378202.4</v>
      </c>
      <c r="P1793" s="115">
        <v>515958.16</v>
      </c>
      <c r="Q1793" s="115">
        <v>170821.44000000003</v>
      </c>
      <c r="R1793" s="115">
        <v>0</v>
      </c>
      <c r="S1793" s="25" t="s">
        <v>18</v>
      </c>
      <c r="T1793" s="7" t="s">
        <v>18</v>
      </c>
      <c r="U1793" s="120" t="s">
        <v>18</v>
      </c>
    </row>
    <row r="1794" spans="1:21" ht="13.5" thickBot="1" x14ac:dyDescent="0.25">
      <c r="A1794" s="431" t="s">
        <v>434</v>
      </c>
      <c r="B1794" s="68" t="s">
        <v>424</v>
      </c>
      <c r="C1794" s="30" t="s">
        <v>40</v>
      </c>
      <c r="D1794" s="31">
        <v>1961</v>
      </c>
      <c r="E1794" s="31"/>
      <c r="F1794" s="30" t="s">
        <v>151</v>
      </c>
      <c r="G1794" s="30">
        <v>2</v>
      </c>
      <c r="H1794" s="32">
        <v>582.1</v>
      </c>
      <c r="I1794" s="32">
        <v>541.1</v>
      </c>
      <c r="J1794" s="113"/>
      <c r="K1794" s="357">
        <v>32</v>
      </c>
      <c r="L1794" s="88" t="s">
        <v>896</v>
      </c>
      <c r="M1794" s="113">
        <v>796196</v>
      </c>
      <c r="N1794" s="32">
        <v>0</v>
      </c>
      <c r="O1794" s="32">
        <v>548424.17000000004</v>
      </c>
      <c r="P1794" s="32">
        <v>0</v>
      </c>
      <c r="Q1794" s="32">
        <v>247771.83</v>
      </c>
      <c r="R1794" s="32">
        <v>0</v>
      </c>
      <c r="S1794" s="32">
        <f>M1794/I1794</f>
        <v>1471.4396599519496</v>
      </c>
      <c r="T1794" s="32">
        <v>1471.44</v>
      </c>
      <c r="U1794" s="272">
        <v>44561</v>
      </c>
    </row>
    <row r="1795" spans="1:21" ht="13.5" thickBot="1" x14ac:dyDescent="0.25">
      <c r="A1795" s="153"/>
      <c r="B1795" s="33" t="s">
        <v>31</v>
      </c>
      <c r="C1795" s="25" t="s">
        <v>18</v>
      </c>
      <c r="D1795" s="25" t="s">
        <v>18</v>
      </c>
      <c r="E1795" s="25" t="s">
        <v>18</v>
      </c>
      <c r="F1795" s="25" t="s">
        <v>18</v>
      </c>
      <c r="G1795" s="25" t="s">
        <v>18</v>
      </c>
      <c r="H1795" s="7">
        <f>H1794</f>
        <v>582.1</v>
      </c>
      <c r="I1795" s="7">
        <f t="shared" ref="I1795:K1795" si="561">I1794</f>
        <v>541.1</v>
      </c>
      <c r="J1795" s="7"/>
      <c r="K1795" s="335">
        <f t="shared" si="561"/>
        <v>32</v>
      </c>
      <c r="L1795" s="7" t="s">
        <v>18</v>
      </c>
      <c r="M1795" s="133">
        <v>796196</v>
      </c>
      <c r="N1795" s="133">
        <v>0</v>
      </c>
      <c r="O1795" s="133">
        <v>548424.17000000004</v>
      </c>
      <c r="P1795" s="133">
        <v>0</v>
      </c>
      <c r="Q1795" s="133">
        <v>247771.83</v>
      </c>
      <c r="R1795" s="133">
        <v>0</v>
      </c>
      <c r="S1795" s="25" t="s">
        <v>18</v>
      </c>
      <c r="T1795" s="7" t="s">
        <v>18</v>
      </c>
      <c r="U1795" s="120" t="s">
        <v>18</v>
      </c>
    </row>
    <row r="1796" spans="1:21" x14ac:dyDescent="0.2">
      <c r="A1796" s="424" t="s">
        <v>435</v>
      </c>
      <c r="B1796" s="66" t="s">
        <v>425</v>
      </c>
      <c r="C1796" s="38" t="s">
        <v>40</v>
      </c>
      <c r="D1796" s="39">
        <v>1970</v>
      </c>
      <c r="E1796" s="39"/>
      <c r="F1796" s="38" t="s">
        <v>151</v>
      </c>
      <c r="G1796" s="38">
        <v>2</v>
      </c>
      <c r="H1796" s="40">
        <v>586.4</v>
      </c>
      <c r="I1796" s="40">
        <v>544.4</v>
      </c>
      <c r="J1796" s="111"/>
      <c r="K1796" s="353">
        <v>32</v>
      </c>
      <c r="L1796" s="86" t="s">
        <v>896</v>
      </c>
      <c r="M1796" s="111">
        <v>801052</v>
      </c>
      <c r="N1796" s="40">
        <v>0</v>
      </c>
      <c r="O1796" s="40">
        <v>551769.01</v>
      </c>
      <c r="P1796" s="40">
        <v>0</v>
      </c>
      <c r="Q1796" s="40">
        <v>249282.99</v>
      </c>
      <c r="R1796" s="40">
        <v>0</v>
      </c>
      <c r="S1796" s="40">
        <f>M1796/I1796</f>
        <v>1471.4401175606172</v>
      </c>
      <c r="T1796" s="40">
        <v>1471.44</v>
      </c>
      <c r="U1796" s="186">
        <f>U1794</f>
        <v>44561</v>
      </c>
    </row>
    <row r="1797" spans="1:21" ht="13.5" thickBot="1" x14ac:dyDescent="0.25">
      <c r="A1797" s="438" t="s">
        <v>435</v>
      </c>
      <c r="B1797" s="74" t="s">
        <v>425</v>
      </c>
      <c r="C1797" s="59" t="s">
        <v>40</v>
      </c>
      <c r="D1797" s="75">
        <v>1970</v>
      </c>
      <c r="E1797" s="75"/>
      <c r="F1797" s="59" t="str">
        <f>F1787</f>
        <v>29.13</v>
      </c>
      <c r="G1797" s="59">
        <v>2</v>
      </c>
      <c r="H1797" s="60">
        <v>586.4</v>
      </c>
      <c r="I1797" s="60">
        <v>544.4</v>
      </c>
      <c r="J1797" s="60"/>
      <c r="K1797" s="358">
        <v>29</v>
      </c>
      <c r="L1797" s="110" t="s">
        <v>41</v>
      </c>
      <c r="M1797" s="151">
        <v>449065</v>
      </c>
      <c r="N1797" s="60">
        <v>0</v>
      </c>
      <c r="O1797" s="60">
        <v>309318.43</v>
      </c>
      <c r="P1797" s="60">
        <v>0</v>
      </c>
      <c r="Q1797" s="60">
        <v>139746.57</v>
      </c>
      <c r="R1797" s="60">
        <v>0</v>
      </c>
      <c r="S1797" s="60">
        <f>M1797/I1797</f>
        <v>824.88060249816317</v>
      </c>
      <c r="T1797" s="60">
        <v>824.88</v>
      </c>
      <c r="U1797" s="276">
        <v>44561</v>
      </c>
    </row>
    <row r="1798" spans="1:21" ht="13.5" thickBot="1" x14ac:dyDescent="0.25">
      <c r="A1798" s="153"/>
      <c r="B1798" s="33" t="s">
        <v>31</v>
      </c>
      <c r="C1798" s="25" t="s">
        <v>18</v>
      </c>
      <c r="D1798" s="25" t="s">
        <v>18</v>
      </c>
      <c r="E1798" s="25" t="s">
        <v>18</v>
      </c>
      <c r="F1798" s="25" t="s">
        <v>18</v>
      </c>
      <c r="G1798" s="25" t="s">
        <v>18</v>
      </c>
      <c r="H1798" s="7">
        <f>H1797</f>
        <v>586.4</v>
      </c>
      <c r="I1798" s="7">
        <f t="shared" ref="I1798:K1798" si="562">I1797</f>
        <v>544.4</v>
      </c>
      <c r="J1798" s="7"/>
      <c r="K1798" s="335">
        <f t="shared" si="562"/>
        <v>29</v>
      </c>
      <c r="L1798" s="7" t="s">
        <v>18</v>
      </c>
      <c r="M1798" s="133">
        <v>1250117</v>
      </c>
      <c r="N1798" s="133">
        <v>0</v>
      </c>
      <c r="O1798" s="133">
        <v>861087.44</v>
      </c>
      <c r="P1798" s="133">
        <v>0</v>
      </c>
      <c r="Q1798" s="133">
        <v>389029.56</v>
      </c>
      <c r="R1798" s="133">
        <v>0</v>
      </c>
      <c r="S1798" s="25" t="s">
        <v>18</v>
      </c>
      <c r="T1798" s="7" t="s">
        <v>18</v>
      </c>
      <c r="U1798" s="120" t="s">
        <v>18</v>
      </c>
    </row>
    <row r="1799" spans="1:21" ht="13.5" thickBot="1" x14ac:dyDescent="0.25">
      <c r="A1799" s="223" t="s">
        <v>436</v>
      </c>
      <c r="B1799" s="162" t="s">
        <v>426</v>
      </c>
      <c r="C1799" s="163" t="s">
        <v>40</v>
      </c>
      <c r="D1799" s="164">
        <v>1977</v>
      </c>
      <c r="E1799" s="164"/>
      <c r="F1799" s="163" t="s">
        <v>427</v>
      </c>
      <c r="G1799" s="163">
        <v>4</v>
      </c>
      <c r="H1799" s="113">
        <v>2477.1</v>
      </c>
      <c r="I1799" s="113">
        <v>2240.1999999999998</v>
      </c>
      <c r="J1799" s="32"/>
      <c r="K1799" s="369">
        <v>58</v>
      </c>
      <c r="L1799" s="125" t="s">
        <v>41</v>
      </c>
      <c r="M1799" s="113">
        <v>1043978</v>
      </c>
      <c r="N1799" s="32">
        <v>0</v>
      </c>
      <c r="O1799" s="32">
        <v>719097.77</v>
      </c>
      <c r="P1799" s="32">
        <v>0</v>
      </c>
      <c r="Q1799" s="32">
        <v>324880.23</v>
      </c>
      <c r="R1799" s="32">
        <v>0</v>
      </c>
      <c r="S1799" s="113">
        <f>M1799/I1799</f>
        <v>466.0199982144452</v>
      </c>
      <c r="T1799" s="113">
        <v>466.02</v>
      </c>
      <c r="U1799" s="272">
        <v>44561</v>
      </c>
    </row>
    <row r="1800" spans="1:21" ht="13.5" thickBot="1" x14ac:dyDescent="0.25">
      <c r="A1800" s="87"/>
      <c r="B1800" s="33" t="s">
        <v>31</v>
      </c>
      <c r="C1800" s="25" t="s">
        <v>18</v>
      </c>
      <c r="D1800" s="25" t="s">
        <v>18</v>
      </c>
      <c r="E1800" s="25" t="s">
        <v>18</v>
      </c>
      <c r="F1800" s="25" t="s">
        <v>18</v>
      </c>
      <c r="G1800" s="25" t="s">
        <v>18</v>
      </c>
      <c r="H1800" s="7">
        <f>H1799</f>
        <v>2477.1</v>
      </c>
      <c r="I1800" s="7">
        <f>I1799</f>
        <v>2240.1999999999998</v>
      </c>
      <c r="J1800" s="7"/>
      <c r="K1800" s="335">
        <f>K1799</f>
        <v>58</v>
      </c>
      <c r="L1800" s="7" t="s">
        <v>18</v>
      </c>
      <c r="M1800" s="133">
        <v>1043978</v>
      </c>
      <c r="N1800" s="133">
        <v>0</v>
      </c>
      <c r="O1800" s="133">
        <v>719097.77</v>
      </c>
      <c r="P1800" s="133">
        <v>0</v>
      </c>
      <c r="Q1800" s="133">
        <v>324880.23</v>
      </c>
      <c r="R1800" s="133">
        <v>0</v>
      </c>
      <c r="S1800" s="25" t="s">
        <v>18</v>
      </c>
      <c r="T1800" s="7" t="s">
        <v>18</v>
      </c>
      <c r="U1800" s="120" t="s">
        <v>18</v>
      </c>
    </row>
    <row r="1801" spans="1:21" ht="15" thickBot="1" x14ac:dyDescent="0.25">
      <c r="A1801" s="991" t="s">
        <v>39</v>
      </c>
      <c r="B1801" s="992"/>
      <c r="C1801" s="992"/>
      <c r="D1801" s="992"/>
      <c r="E1801" s="992"/>
      <c r="F1801" s="992"/>
      <c r="G1801" s="992"/>
      <c r="H1801" s="992"/>
      <c r="I1801" s="992"/>
      <c r="J1801" s="992"/>
      <c r="K1801" s="993"/>
      <c r="L1801" s="992"/>
      <c r="M1801" s="992"/>
      <c r="N1801" s="992"/>
      <c r="O1801" s="992"/>
      <c r="P1801" s="992"/>
      <c r="Q1801" s="992"/>
      <c r="R1801" s="992"/>
      <c r="S1801" s="992"/>
      <c r="T1801" s="992"/>
      <c r="U1801" s="994"/>
    </row>
    <row r="1802" spans="1:21" ht="13.5" thickBot="1" x14ac:dyDescent="0.25">
      <c r="A1802" s="546"/>
      <c r="B1802" s="763" t="s">
        <v>464</v>
      </c>
      <c r="C1802" s="165" t="s">
        <v>18</v>
      </c>
      <c r="D1802" s="165" t="s">
        <v>18</v>
      </c>
      <c r="E1802" s="165" t="s">
        <v>18</v>
      </c>
      <c r="F1802" s="165" t="s">
        <v>18</v>
      </c>
      <c r="G1802" s="165" t="s">
        <v>18</v>
      </c>
      <c r="H1802" s="166">
        <f>H1803+H1805+H1818+H1878+H1882+H2063+H2079+H2127+H2146+H2155+H2486+H2514+H2535+H2557</f>
        <v>505271.7099999999</v>
      </c>
      <c r="I1802" s="166">
        <f>I1803+I1805+I1818+I1878+I1882+I2063+I2079+I2127+I2146+I2155+I2486+I2514+I2535+I2557</f>
        <v>439260.63999999996</v>
      </c>
      <c r="J1802" s="166">
        <f>J1803+J1805+J1818+J1878+J1882+J2063+J2079+J2127+J2146+J2155+J2486+J2514+J2535+J2557</f>
        <v>121888.08</v>
      </c>
      <c r="K1802" s="336">
        <f>K1803+K1805+K1818+K1878+K1882+K2063+K2079+K2127+K2146+K2155+K2486+K2514+K2535+K2557</f>
        <v>21580</v>
      </c>
      <c r="L1802" s="167" t="s">
        <v>18</v>
      </c>
      <c r="M1802" s="166">
        <f>M1803+M1805+M1818+M1878+M1882+M2063+M2079+M2127+M2146+M2155+M2486+M2514+M2535+M2557</f>
        <v>1197537696.4000001</v>
      </c>
      <c r="N1802" s="166">
        <f t="shared" ref="N1802:R1802" si="563">N1803+N1805+N1818+N1878+N1882+N2063+N2079+N2127+N2146+N2155+N2486+N2514+N2535+N2557</f>
        <v>0</v>
      </c>
      <c r="O1802" s="166">
        <f t="shared" si="563"/>
        <v>506276712.0144673</v>
      </c>
      <c r="P1802" s="166">
        <f t="shared" si="563"/>
        <v>35435607.890000001</v>
      </c>
      <c r="Q1802" s="166">
        <f t="shared" si="563"/>
        <v>655825376.49553251</v>
      </c>
      <c r="R1802" s="166">
        <f t="shared" si="563"/>
        <v>0</v>
      </c>
      <c r="S1802" s="166" t="s">
        <v>18</v>
      </c>
      <c r="T1802" s="166" t="s">
        <v>18</v>
      </c>
      <c r="U1802" s="168" t="s">
        <v>18</v>
      </c>
    </row>
    <row r="1803" spans="1:21" x14ac:dyDescent="0.2">
      <c r="A1803" s="679" t="s">
        <v>43</v>
      </c>
      <c r="B1803" s="169" t="s">
        <v>158</v>
      </c>
      <c r="C1803" s="170" t="s">
        <v>18</v>
      </c>
      <c r="D1803" s="170" t="s">
        <v>18</v>
      </c>
      <c r="E1803" s="170" t="s">
        <v>18</v>
      </c>
      <c r="F1803" s="170" t="s">
        <v>18</v>
      </c>
      <c r="G1803" s="170" t="s">
        <v>18</v>
      </c>
      <c r="H1803" s="171">
        <f>H1804</f>
        <v>0</v>
      </c>
      <c r="I1803" s="171">
        <f>I1804</f>
        <v>0</v>
      </c>
      <c r="J1803" s="171"/>
      <c r="K1803" s="348">
        <f>K1804</f>
        <v>0</v>
      </c>
      <c r="L1803" s="172" t="s">
        <v>18</v>
      </c>
      <c r="M1803" s="171">
        <v>0</v>
      </c>
      <c r="N1803" s="171">
        <v>0</v>
      </c>
      <c r="O1803" s="171">
        <v>0</v>
      </c>
      <c r="P1803" s="171">
        <v>0</v>
      </c>
      <c r="Q1803" s="171">
        <v>0</v>
      </c>
      <c r="R1803" s="171">
        <v>0</v>
      </c>
      <c r="S1803" s="171" t="s">
        <v>18</v>
      </c>
      <c r="T1803" s="171" t="s">
        <v>18</v>
      </c>
      <c r="U1803" s="173" t="s">
        <v>18</v>
      </c>
    </row>
    <row r="1804" spans="1:21" ht="13.5" thickBot="1" x14ac:dyDescent="0.25">
      <c r="A1804" s="697" t="s">
        <v>33</v>
      </c>
      <c r="B1804" s="174" t="s">
        <v>194</v>
      </c>
      <c r="C1804" s="175" t="s">
        <v>18</v>
      </c>
      <c r="D1804" s="175" t="s">
        <v>18</v>
      </c>
      <c r="E1804" s="175" t="s">
        <v>18</v>
      </c>
      <c r="F1804" s="175" t="s">
        <v>18</v>
      </c>
      <c r="G1804" s="175" t="s">
        <v>18</v>
      </c>
      <c r="H1804" s="176">
        <v>0</v>
      </c>
      <c r="I1804" s="176">
        <v>0</v>
      </c>
      <c r="J1804" s="176"/>
      <c r="K1804" s="349">
        <v>0</v>
      </c>
      <c r="L1804" s="177" t="s">
        <v>18</v>
      </c>
      <c r="M1804" s="176">
        <v>0</v>
      </c>
      <c r="N1804" s="176">
        <v>0</v>
      </c>
      <c r="O1804" s="176">
        <v>0</v>
      </c>
      <c r="P1804" s="176">
        <v>0</v>
      </c>
      <c r="Q1804" s="176">
        <v>0</v>
      </c>
      <c r="R1804" s="176">
        <v>0</v>
      </c>
      <c r="S1804" s="176" t="s">
        <v>18</v>
      </c>
      <c r="T1804" s="176" t="s">
        <v>18</v>
      </c>
      <c r="U1804" s="178" t="s">
        <v>18</v>
      </c>
    </row>
    <row r="1805" spans="1:21" x14ac:dyDescent="0.2">
      <c r="A1805" s="747" t="s">
        <v>641</v>
      </c>
      <c r="B1805" s="411" t="s">
        <v>191</v>
      </c>
      <c r="C1805" s="412" t="s">
        <v>18</v>
      </c>
      <c r="D1805" s="412" t="s">
        <v>18</v>
      </c>
      <c r="E1805" s="412" t="s">
        <v>18</v>
      </c>
      <c r="F1805" s="412" t="s">
        <v>18</v>
      </c>
      <c r="G1805" s="412" t="s">
        <v>18</v>
      </c>
      <c r="H1805" s="171">
        <f>H1806+H1807</f>
        <v>2111.44</v>
      </c>
      <c r="I1805" s="171">
        <f>I1806+I1807</f>
        <v>1905.6999999999998</v>
      </c>
      <c r="J1805" s="171"/>
      <c r="K1805" s="348">
        <f>K1806+K1807</f>
        <v>71</v>
      </c>
      <c r="L1805" s="412" t="s">
        <v>18</v>
      </c>
      <c r="M1805" s="171">
        <v>5475935</v>
      </c>
      <c r="N1805" s="171">
        <v>0</v>
      </c>
      <c r="O1805" s="171">
        <v>4153372.3699999996</v>
      </c>
      <c r="P1805" s="171">
        <v>36592.03</v>
      </c>
      <c r="Q1805" s="171">
        <v>1285970.5999999999</v>
      </c>
      <c r="R1805" s="171">
        <v>0</v>
      </c>
      <c r="S1805" s="171" t="s">
        <v>18</v>
      </c>
      <c r="T1805" s="171" t="s">
        <v>18</v>
      </c>
      <c r="U1805" s="173" t="s">
        <v>18</v>
      </c>
    </row>
    <row r="1806" spans="1:21" x14ac:dyDescent="0.2">
      <c r="A1806" s="746" t="s">
        <v>195</v>
      </c>
      <c r="B1806" s="41" t="s">
        <v>192</v>
      </c>
      <c r="C1806" s="413" t="s">
        <v>18</v>
      </c>
      <c r="D1806" s="413" t="s">
        <v>18</v>
      </c>
      <c r="E1806" s="413" t="s">
        <v>18</v>
      </c>
      <c r="F1806" s="413" t="s">
        <v>18</v>
      </c>
      <c r="G1806" s="413" t="s">
        <v>18</v>
      </c>
      <c r="H1806" s="13">
        <v>0</v>
      </c>
      <c r="I1806" s="13">
        <v>0</v>
      </c>
      <c r="J1806" s="13"/>
      <c r="K1806" s="345">
        <v>0</v>
      </c>
      <c r="L1806" s="413" t="s">
        <v>18</v>
      </c>
      <c r="M1806" s="13">
        <v>0</v>
      </c>
      <c r="N1806" s="13">
        <v>0</v>
      </c>
      <c r="O1806" s="13">
        <v>0</v>
      </c>
      <c r="P1806" s="13">
        <v>0</v>
      </c>
      <c r="Q1806" s="13">
        <v>0</v>
      </c>
      <c r="R1806" s="13">
        <v>0</v>
      </c>
      <c r="S1806" s="13" t="s">
        <v>18</v>
      </c>
      <c r="T1806" s="13" t="s">
        <v>18</v>
      </c>
      <c r="U1806" s="414" t="s">
        <v>18</v>
      </c>
    </row>
    <row r="1807" spans="1:21" ht="13.5" thickBot="1" x14ac:dyDescent="0.25">
      <c r="A1807" s="447" t="s">
        <v>196</v>
      </c>
      <c r="B1807" s="179" t="s">
        <v>193</v>
      </c>
      <c r="C1807" s="180" t="s">
        <v>18</v>
      </c>
      <c r="D1807" s="180" t="s">
        <v>18</v>
      </c>
      <c r="E1807" s="180" t="s">
        <v>18</v>
      </c>
      <c r="F1807" s="180" t="s">
        <v>18</v>
      </c>
      <c r="G1807" s="180" t="s">
        <v>18</v>
      </c>
      <c r="H1807" s="176">
        <f>H1812+H1814+H1817</f>
        <v>2111.44</v>
      </c>
      <c r="I1807" s="176">
        <f>I1812+I1814+I1817</f>
        <v>1905.6999999999998</v>
      </c>
      <c r="J1807" s="176">
        <f>J1812+J1814+J1817</f>
        <v>0</v>
      </c>
      <c r="K1807" s="458">
        <f>K1812+K1814+K1817</f>
        <v>71</v>
      </c>
      <c r="L1807" s="180" t="s">
        <v>18</v>
      </c>
      <c r="M1807" s="176">
        <v>5475935</v>
      </c>
      <c r="N1807" s="176">
        <v>0</v>
      </c>
      <c r="O1807" s="176">
        <v>4153372.3699999996</v>
      </c>
      <c r="P1807" s="176">
        <v>36592.03</v>
      </c>
      <c r="Q1807" s="176">
        <v>1285970.5999999999</v>
      </c>
      <c r="R1807" s="176">
        <v>0</v>
      </c>
      <c r="S1807" s="176" t="s">
        <v>18</v>
      </c>
      <c r="T1807" s="176" t="s">
        <v>18</v>
      </c>
      <c r="U1807" s="178" t="s">
        <v>18</v>
      </c>
    </row>
    <row r="1808" spans="1:21" x14ac:dyDescent="0.2">
      <c r="A1808" s="905" t="s">
        <v>655</v>
      </c>
      <c r="B1808" s="45" t="s">
        <v>956</v>
      </c>
      <c r="C1808" s="22" t="s">
        <v>40</v>
      </c>
      <c r="D1808" s="22">
        <v>1983</v>
      </c>
      <c r="E1808" s="22">
        <v>1983</v>
      </c>
      <c r="F1808" s="22" t="s">
        <v>644</v>
      </c>
      <c r="G1808" s="22">
        <v>2</v>
      </c>
      <c r="H1808" s="910">
        <v>786.9</v>
      </c>
      <c r="I1808" s="50">
        <v>701.4</v>
      </c>
      <c r="J1808" s="462"/>
      <c r="K1808" s="333">
        <v>27</v>
      </c>
      <c r="L1808" s="5" t="s">
        <v>95</v>
      </c>
      <c r="M1808" s="594">
        <v>562916</v>
      </c>
      <c r="N1808" s="47">
        <v>0</v>
      </c>
      <c r="O1808" s="592">
        <v>429831.28</v>
      </c>
      <c r="P1808" s="47">
        <v>0</v>
      </c>
      <c r="Q1808" s="592">
        <v>133084.72</v>
      </c>
      <c r="R1808" s="47">
        <v>0</v>
      </c>
      <c r="S1808" s="591">
        <v>802.56</v>
      </c>
      <c r="T1808" s="22">
        <v>802.56</v>
      </c>
      <c r="U1808" s="430" t="s">
        <v>486</v>
      </c>
    </row>
    <row r="1809" spans="1:21" ht="13.5" customHeight="1" x14ac:dyDescent="0.2">
      <c r="A1809" s="905" t="s">
        <v>655</v>
      </c>
      <c r="B1809" s="45" t="s">
        <v>956</v>
      </c>
      <c r="C1809" s="22" t="s">
        <v>40</v>
      </c>
      <c r="D1809" s="22">
        <v>1983</v>
      </c>
      <c r="E1809" s="22">
        <v>1983</v>
      </c>
      <c r="F1809" s="22" t="s">
        <v>644</v>
      </c>
      <c r="G1809" s="22">
        <v>2</v>
      </c>
      <c r="H1809" s="910">
        <v>786.9</v>
      </c>
      <c r="I1809" s="50">
        <v>701.4</v>
      </c>
      <c r="J1809" s="462"/>
      <c r="K1809" s="333">
        <v>27</v>
      </c>
      <c r="L1809" s="5" t="s">
        <v>96</v>
      </c>
      <c r="M1809" s="594">
        <v>75023</v>
      </c>
      <c r="N1809" s="47">
        <v>0</v>
      </c>
      <c r="O1809" s="592">
        <v>57286.05</v>
      </c>
      <c r="P1809" s="47">
        <v>0</v>
      </c>
      <c r="Q1809" s="592">
        <v>17736.95</v>
      </c>
      <c r="R1809" s="47">
        <v>0</v>
      </c>
      <c r="S1809" s="591">
        <v>95.34</v>
      </c>
      <c r="T1809" s="22">
        <v>95.34</v>
      </c>
      <c r="U1809" s="430" t="s">
        <v>486</v>
      </c>
    </row>
    <row r="1810" spans="1:21" x14ac:dyDescent="0.2">
      <c r="A1810" s="905" t="s">
        <v>655</v>
      </c>
      <c r="B1810" s="45" t="s">
        <v>956</v>
      </c>
      <c r="C1810" s="22" t="s">
        <v>40</v>
      </c>
      <c r="D1810" s="907">
        <v>1983</v>
      </c>
      <c r="E1810" s="907">
        <v>1983</v>
      </c>
      <c r="F1810" s="22" t="s">
        <v>644</v>
      </c>
      <c r="G1810" s="22">
        <v>2</v>
      </c>
      <c r="H1810" s="910">
        <v>786.9</v>
      </c>
      <c r="I1810" s="910">
        <v>701.4</v>
      </c>
      <c r="J1810" s="910"/>
      <c r="K1810" s="333">
        <v>27</v>
      </c>
      <c r="L1810" s="10" t="s">
        <v>658</v>
      </c>
      <c r="M1810" s="595">
        <v>3969798</v>
      </c>
      <c r="N1810" s="47">
        <v>0</v>
      </c>
      <c r="O1810" s="592">
        <v>3003316.59</v>
      </c>
      <c r="P1810" s="592">
        <v>36592.03</v>
      </c>
      <c r="Q1810" s="592">
        <v>929889.38</v>
      </c>
      <c r="R1810" s="47">
        <v>0</v>
      </c>
      <c r="S1810" s="591">
        <v>5659.82</v>
      </c>
      <c r="T1810" s="47">
        <v>5659.82</v>
      </c>
      <c r="U1810" s="430" t="s">
        <v>486</v>
      </c>
    </row>
    <row r="1811" spans="1:21" x14ac:dyDescent="0.2">
      <c r="A1811" s="905" t="s">
        <v>655</v>
      </c>
      <c r="B1811" s="45" t="s">
        <v>956</v>
      </c>
      <c r="C1811" s="22" t="s">
        <v>40</v>
      </c>
      <c r="D1811" s="907">
        <v>1983</v>
      </c>
      <c r="E1811" s="907">
        <v>1983</v>
      </c>
      <c r="F1811" s="22" t="s">
        <v>644</v>
      </c>
      <c r="G1811" s="22">
        <v>2</v>
      </c>
      <c r="H1811" s="910">
        <v>786.9</v>
      </c>
      <c r="I1811" s="910">
        <v>701.4</v>
      </c>
      <c r="J1811" s="910"/>
      <c r="K1811" s="333">
        <v>27</v>
      </c>
      <c r="L1811" s="10" t="s">
        <v>111</v>
      </c>
      <c r="M1811" s="595">
        <v>112527</v>
      </c>
      <c r="N1811" s="47">
        <v>0</v>
      </c>
      <c r="O1811" s="592">
        <v>85923.34</v>
      </c>
      <c r="P1811" s="47">
        <v>0</v>
      </c>
      <c r="Q1811" s="592">
        <v>26603.66</v>
      </c>
      <c r="R1811" s="47">
        <v>0</v>
      </c>
      <c r="S1811" s="591">
        <v>143</v>
      </c>
      <c r="T1811" s="47">
        <v>143</v>
      </c>
      <c r="U1811" s="430" t="s">
        <v>486</v>
      </c>
    </row>
    <row r="1812" spans="1:21" x14ac:dyDescent="0.2">
      <c r="A1812" s="905"/>
      <c r="B1812" s="596" t="s">
        <v>31</v>
      </c>
      <c r="C1812" s="19" t="s">
        <v>18</v>
      </c>
      <c r="D1812" s="597" t="s">
        <v>18</v>
      </c>
      <c r="E1812" s="597" t="s">
        <v>18</v>
      </c>
      <c r="F1812" s="19" t="s">
        <v>18</v>
      </c>
      <c r="G1812" s="19" t="s">
        <v>18</v>
      </c>
      <c r="H1812" s="13">
        <v>786.9</v>
      </c>
      <c r="I1812" s="13">
        <v>701.4</v>
      </c>
      <c r="J1812" s="13"/>
      <c r="K1812" s="345">
        <v>27</v>
      </c>
      <c r="L1812" s="19" t="s">
        <v>18</v>
      </c>
      <c r="M1812" s="13">
        <v>4720264</v>
      </c>
      <c r="N1812" s="13">
        <v>0</v>
      </c>
      <c r="O1812" s="13">
        <v>3576357.26</v>
      </c>
      <c r="P1812" s="13">
        <v>36592.03</v>
      </c>
      <c r="Q1812" s="13">
        <v>1107314.71</v>
      </c>
      <c r="R1812" s="13">
        <v>0</v>
      </c>
      <c r="S1812" s="589" t="s">
        <v>18</v>
      </c>
      <c r="T1812" s="589" t="s">
        <v>18</v>
      </c>
      <c r="U1812" s="414" t="s">
        <v>18</v>
      </c>
    </row>
    <row r="1813" spans="1:21" ht="13.5" thickBot="1" x14ac:dyDescent="0.25">
      <c r="A1813" s="226" t="s">
        <v>656</v>
      </c>
      <c r="B1813" s="74" t="s">
        <v>985</v>
      </c>
      <c r="C1813" s="59" t="s">
        <v>40</v>
      </c>
      <c r="D1813" s="59">
        <v>1975</v>
      </c>
      <c r="E1813" s="59">
        <v>1975</v>
      </c>
      <c r="F1813" s="59" t="s">
        <v>644</v>
      </c>
      <c r="G1813" s="59">
        <v>2</v>
      </c>
      <c r="H1813" s="60">
        <v>524.14</v>
      </c>
      <c r="I1813" s="60">
        <v>496.7</v>
      </c>
      <c r="J1813" s="60"/>
      <c r="K1813" s="358">
        <v>21</v>
      </c>
      <c r="L1813" s="61" t="s">
        <v>95</v>
      </c>
      <c r="M1813" s="598">
        <v>398632</v>
      </c>
      <c r="N1813" s="77">
        <v>0</v>
      </c>
      <c r="O1813" s="759">
        <v>304387.34000000003</v>
      </c>
      <c r="P1813" s="77">
        <v>0</v>
      </c>
      <c r="Q1813" s="759">
        <v>94244.66</v>
      </c>
      <c r="R1813" s="77">
        <v>0</v>
      </c>
      <c r="S1813" s="59">
        <v>802.56</v>
      </c>
      <c r="T1813" s="59">
        <v>802.56</v>
      </c>
      <c r="U1813" s="258" t="s">
        <v>486</v>
      </c>
    </row>
    <row r="1814" spans="1:21" ht="13.5" thickBot="1" x14ac:dyDescent="0.25">
      <c r="A1814" s="87"/>
      <c r="B1814" s="124" t="s">
        <v>31</v>
      </c>
      <c r="C1814" s="25" t="s">
        <v>18</v>
      </c>
      <c r="D1814" s="34" t="s">
        <v>18</v>
      </c>
      <c r="E1814" s="34" t="s">
        <v>18</v>
      </c>
      <c r="F1814" s="25" t="s">
        <v>18</v>
      </c>
      <c r="G1814" s="25" t="s">
        <v>18</v>
      </c>
      <c r="H1814" s="7">
        <v>524.14</v>
      </c>
      <c r="I1814" s="7">
        <v>496.7</v>
      </c>
      <c r="J1814" s="7"/>
      <c r="K1814" s="335">
        <v>21</v>
      </c>
      <c r="L1814" s="25" t="s">
        <v>18</v>
      </c>
      <c r="M1814" s="7">
        <v>398632</v>
      </c>
      <c r="N1814" s="7">
        <v>0</v>
      </c>
      <c r="O1814" s="7">
        <v>304387.34000000003</v>
      </c>
      <c r="P1814" s="7">
        <v>0</v>
      </c>
      <c r="Q1814" s="7">
        <v>94244.66</v>
      </c>
      <c r="R1814" s="7">
        <v>0</v>
      </c>
      <c r="S1814" s="82" t="s">
        <v>18</v>
      </c>
      <c r="T1814" s="82" t="s">
        <v>18</v>
      </c>
      <c r="U1814" s="28" t="s">
        <v>18</v>
      </c>
    </row>
    <row r="1815" spans="1:21" x14ac:dyDescent="0.2">
      <c r="A1815" s="220" t="s">
        <v>657</v>
      </c>
      <c r="B1815" s="37" t="s">
        <v>957</v>
      </c>
      <c r="C1815" s="38" t="s">
        <v>40</v>
      </c>
      <c r="D1815" s="38">
        <v>1979</v>
      </c>
      <c r="E1815" s="38">
        <v>1979</v>
      </c>
      <c r="F1815" s="38" t="s">
        <v>644</v>
      </c>
      <c r="G1815" s="38"/>
      <c r="H1815" s="40">
        <v>800.4</v>
      </c>
      <c r="I1815" s="40">
        <v>707.6</v>
      </c>
      <c r="J1815" s="40"/>
      <c r="K1815" s="353">
        <v>23</v>
      </c>
      <c r="L1815" s="280" t="s">
        <v>34</v>
      </c>
      <c r="M1815" s="594">
        <v>299810</v>
      </c>
      <c r="N1815" s="72">
        <v>0</v>
      </c>
      <c r="O1815" s="692">
        <v>228928.86</v>
      </c>
      <c r="P1815" s="72">
        <v>0</v>
      </c>
      <c r="Q1815" s="692">
        <v>70881.14</v>
      </c>
      <c r="R1815" s="72">
        <v>0</v>
      </c>
      <c r="S1815" s="38">
        <v>423.7</v>
      </c>
      <c r="T1815" s="38">
        <v>423.7</v>
      </c>
      <c r="U1815" s="429" t="s">
        <v>486</v>
      </c>
    </row>
    <row r="1816" spans="1:21" ht="13.5" thickBot="1" x14ac:dyDescent="0.25">
      <c r="A1816" s="905" t="s">
        <v>657</v>
      </c>
      <c r="B1816" s="37" t="s">
        <v>957</v>
      </c>
      <c r="C1816" s="22" t="s">
        <v>40</v>
      </c>
      <c r="D1816" s="22">
        <v>1979</v>
      </c>
      <c r="E1816" s="22">
        <v>1979</v>
      </c>
      <c r="F1816" s="22" t="s">
        <v>644</v>
      </c>
      <c r="G1816" s="22"/>
      <c r="H1816" s="910">
        <v>800.4</v>
      </c>
      <c r="I1816" s="910">
        <v>707.6</v>
      </c>
      <c r="J1816" s="910"/>
      <c r="K1816" s="333">
        <v>23</v>
      </c>
      <c r="L1816" s="5" t="s">
        <v>94</v>
      </c>
      <c r="M1816" s="595">
        <v>57229</v>
      </c>
      <c r="N1816" s="47">
        <v>0</v>
      </c>
      <c r="O1816" s="592">
        <v>43698.91</v>
      </c>
      <c r="P1816" s="47">
        <v>0</v>
      </c>
      <c r="Q1816" s="592">
        <v>13530.09</v>
      </c>
      <c r="R1816" s="47">
        <v>0</v>
      </c>
      <c r="S1816" s="22">
        <v>71.5</v>
      </c>
      <c r="T1816" s="22">
        <v>71.5</v>
      </c>
      <c r="U1816" s="430" t="s">
        <v>486</v>
      </c>
    </row>
    <row r="1817" spans="1:21" ht="13.5" thickBot="1" x14ac:dyDescent="0.25">
      <c r="A1817" s="905"/>
      <c r="B1817" s="596" t="s">
        <v>31</v>
      </c>
      <c r="C1817" s="19" t="s">
        <v>18</v>
      </c>
      <c r="D1817" s="597" t="s">
        <v>18</v>
      </c>
      <c r="E1817" s="597" t="s">
        <v>18</v>
      </c>
      <c r="F1817" s="19" t="s">
        <v>18</v>
      </c>
      <c r="G1817" s="19" t="s">
        <v>18</v>
      </c>
      <c r="H1817" s="13">
        <v>800.4</v>
      </c>
      <c r="I1817" s="13">
        <v>707.6</v>
      </c>
      <c r="J1817" s="13"/>
      <c r="K1817" s="345">
        <v>23</v>
      </c>
      <c r="L1817" s="25" t="s">
        <v>18</v>
      </c>
      <c r="M1817" s="13">
        <v>357039</v>
      </c>
      <c r="N1817" s="13">
        <v>0</v>
      </c>
      <c r="O1817" s="13">
        <v>272627.77</v>
      </c>
      <c r="P1817" s="13">
        <v>0</v>
      </c>
      <c r="Q1817" s="13">
        <v>84411.23</v>
      </c>
      <c r="R1817" s="13">
        <v>0</v>
      </c>
      <c r="S1817" s="589" t="s">
        <v>18</v>
      </c>
      <c r="T1817" s="589" t="s">
        <v>18</v>
      </c>
      <c r="U1817" s="414" t="s">
        <v>18</v>
      </c>
    </row>
    <row r="1818" spans="1:21" x14ac:dyDescent="0.2">
      <c r="A1818" s="546" t="s">
        <v>59</v>
      </c>
      <c r="B1818" s="267" t="s">
        <v>197</v>
      </c>
      <c r="C1818" s="548" t="s">
        <v>18</v>
      </c>
      <c r="D1818" s="548" t="s">
        <v>18</v>
      </c>
      <c r="E1818" s="548" t="s">
        <v>18</v>
      </c>
      <c r="F1818" s="548" t="s">
        <v>18</v>
      </c>
      <c r="G1818" s="548" t="s">
        <v>18</v>
      </c>
      <c r="H1818" s="13">
        <f>H1821+H1828+H1830+H1832+H1834+H1836+H1839+H1844+H1848+H1850+H1852+H1855+H1866+H1870+H1873+H1875+H1877</f>
        <v>66411.86</v>
      </c>
      <c r="I1818" s="13">
        <f>I1821+I1828+I1830+I1832+I1834+I1836+I1839+I1844+I1848+I1850+I1852+I1855+I1866+I1870+I1873+I1875+I1877</f>
        <v>59308.800000000003</v>
      </c>
      <c r="J1818" s="13">
        <f>J1821+J1828+J1830+J1832+J1834+J1836+J1839+J1844+J1848+J1850+J1852+J1855+J1866+J1870+J1873+J1875+J1877</f>
        <v>17330.399999999998</v>
      </c>
      <c r="K1818" s="345">
        <f>K1821+K1828+K1830+K1832+K1834+K1836+K1839+K1844+K1848+K1850+K1852+K1855+K1866+K1870+K1873+K1875+K1877</f>
        <v>2127</v>
      </c>
      <c r="L1818" s="13" t="s">
        <v>18</v>
      </c>
      <c r="M1818" s="13">
        <v>64106457</v>
      </c>
      <c r="N1818" s="13">
        <v>0</v>
      </c>
      <c r="O1818" s="13">
        <v>30157296.829999998</v>
      </c>
      <c r="P1818" s="13">
        <v>0</v>
      </c>
      <c r="Q1818" s="13">
        <v>33949160.170000002</v>
      </c>
      <c r="R1818" s="13">
        <v>0</v>
      </c>
      <c r="S1818" s="13" t="s">
        <v>18</v>
      </c>
      <c r="T1818" s="13" t="s">
        <v>18</v>
      </c>
      <c r="U1818" s="414" t="s">
        <v>18</v>
      </c>
    </row>
    <row r="1819" spans="1:21" x14ac:dyDescent="0.2">
      <c r="A1819" s="905" t="s">
        <v>833</v>
      </c>
      <c r="B1819" s="45" t="s">
        <v>851</v>
      </c>
      <c r="C1819" s="22" t="s">
        <v>40</v>
      </c>
      <c r="D1819" s="907">
        <v>1989</v>
      </c>
      <c r="E1819" s="907">
        <v>1989</v>
      </c>
      <c r="F1819" s="46" t="s">
        <v>810</v>
      </c>
      <c r="G1819" s="22">
        <v>5</v>
      </c>
      <c r="H1819" s="910">
        <v>4649.3999999999996</v>
      </c>
      <c r="I1819" s="910">
        <v>4176.3999999999996</v>
      </c>
      <c r="J1819" s="910">
        <v>1069.2</v>
      </c>
      <c r="K1819" s="333">
        <v>166</v>
      </c>
      <c r="L1819" s="10" t="s">
        <v>93</v>
      </c>
      <c r="M1819" s="51">
        <v>137157</v>
      </c>
      <c r="N1819" s="910">
        <v>0</v>
      </c>
      <c r="O1819" s="910">
        <v>64522.119999999995</v>
      </c>
      <c r="P1819" s="910">
        <v>0</v>
      </c>
      <c r="Q1819" s="910">
        <v>72634.880000000005</v>
      </c>
      <c r="R1819" s="910">
        <v>0</v>
      </c>
      <c r="S1819" s="910">
        <f>M1819/H1819</f>
        <v>29.499935475545232</v>
      </c>
      <c r="T1819" s="910">
        <v>29.5</v>
      </c>
      <c r="U1819" s="236">
        <v>44926</v>
      </c>
    </row>
    <row r="1820" spans="1:21" x14ac:dyDescent="0.2">
      <c r="A1820" s="905" t="s">
        <v>833</v>
      </c>
      <c r="B1820" s="45" t="s">
        <v>851</v>
      </c>
      <c r="C1820" s="22" t="s">
        <v>40</v>
      </c>
      <c r="D1820" s="907">
        <v>1989</v>
      </c>
      <c r="E1820" s="907">
        <v>1989</v>
      </c>
      <c r="F1820" s="46" t="s">
        <v>810</v>
      </c>
      <c r="G1820" s="22">
        <v>5</v>
      </c>
      <c r="H1820" s="910">
        <v>4649.3999999999996</v>
      </c>
      <c r="I1820" s="910">
        <v>4176.3999999999996</v>
      </c>
      <c r="J1820" s="910">
        <v>1069.2</v>
      </c>
      <c r="K1820" s="333">
        <v>166</v>
      </c>
      <c r="L1820" s="10" t="s">
        <v>49</v>
      </c>
      <c r="M1820" s="51">
        <v>3746637</v>
      </c>
      <c r="N1820" s="910">
        <v>0</v>
      </c>
      <c r="O1820" s="910">
        <v>1762512.69</v>
      </c>
      <c r="P1820" s="910">
        <v>0</v>
      </c>
      <c r="Q1820" s="910">
        <v>1984124.31</v>
      </c>
      <c r="R1820" s="910">
        <v>0</v>
      </c>
      <c r="S1820" s="910">
        <f>M1820/J1820</f>
        <v>3504.1498316498314</v>
      </c>
      <c r="T1820" s="910">
        <v>3504.15</v>
      </c>
      <c r="U1820" s="236">
        <v>44926</v>
      </c>
    </row>
    <row r="1821" spans="1:21" x14ac:dyDescent="0.2">
      <c r="A1821" s="746"/>
      <c r="B1821" s="41" t="s">
        <v>31</v>
      </c>
      <c r="C1821" s="19" t="s">
        <v>18</v>
      </c>
      <c r="D1821" s="19" t="s">
        <v>18</v>
      </c>
      <c r="E1821" s="19" t="s">
        <v>18</v>
      </c>
      <c r="F1821" s="19" t="s">
        <v>18</v>
      </c>
      <c r="G1821" s="19" t="s">
        <v>18</v>
      </c>
      <c r="H1821" s="13">
        <f>H1819</f>
        <v>4649.3999999999996</v>
      </c>
      <c r="I1821" s="13">
        <f>I1819</f>
        <v>4176.3999999999996</v>
      </c>
      <c r="J1821" s="13">
        <f>J1819</f>
        <v>1069.2</v>
      </c>
      <c r="K1821" s="547">
        <f>K1819</f>
        <v>166</v>
      </c>
      <c r="L1821" s="4" t="s">
        <v>18</v>
      </c>
      <c r="M1821" s="473">
        <v>3883794</v>
      </c>
      <c r="N1821" s="6">
        <v>0</v>
      </c>
      <c r="O1821" s="6">
        <v>1827034.81</v>
      </c>
      <c r="P1821" s="6">
        <v>0</v>
      </c>
      <c r="Q1821" s="6">
        <v>2056759.19</v>
      </c>
      <c r="R1821" s="6">
        <v>0</v>
      </c>
      <c r="S1821" s="13" t="s">
        <v>18</v>
      </c>
      <c r="T1821" s="13" t="s">
        <v>18</v>
      </c>
      <c r="U1821" s="414" t="s">
        <v>18</v>
      </c>
    </row>
    <row r="1822" spans="1:21" x14ac:dyDescent="0.2">
      <c r="A1822" s="905" t="s">
        <v>834</v>
      </c>
      <c r="B1822" s="45" t="s">
        <v>856</v>
      </c>
      <c r="C1822" s="22" t="s">
        <v>40</v>
      </c>
      <c r="D1822" s="907">
        <v>1963</v>
      </c>
      <c r="E1822" s="907">
        <v>1963</v>
      </c>
      <c r="F1822" s="46" t="s">
        <v>857</v>
      </c>
      <c r="G1822" s="22">
        <v>4</v>
      </c>
      <c r="H1822" s="910">
        <v>3009.3</v>
      </c>
      <c r="I1822" s="462">
        <v>2710.2</v>
      </c>
      <c r="J1822" s="462">
        <v>758</v>
      </c>
      <c r="K1822" s="333">
        <v>101</v>
      </c>
      <c r="L1822" s="1" t="s">
        <v>462</v>
      </c>
      <c r="M1822" s="51">
        <v>223922</v>
      </c>
      <c r="N1822" s="910">
        <v>0</v>
      </c>
      <c r="O1822" s="910">
        <v>105338.57</v>
      </c>
      <c r="P1822" s="910">
        <v>0</v>
      </c>
      <c r="Q1822" s="910">
        <v>118583.43</v>
      </c>
      <c r="R1822" s="910">
        <v>0</v>
      </c>
      <c r="S1822" s="910">
        <f t="shared" ref="S1822:S1827" si="564">M1822/H1822</f>
        <v>74.409995680058486</v>
      </c>
      <c r="T1822" s="910">
        <v>74.41</v>
      </c>
      <c r="U1822" s="236">
        <v>44926</v>
      </c>
    </row>
    <row r="1823" spans="1:21" x14ac:dyDescent="0.2">
      <c r="A1823" s="905" t="s">
        <v>834</v>
      </c>
      <c r="B1823" s="45" t="s">
        <v>856</v>
      </c>
      <c r="C1823" s="22" t="s">
        <v>40</v>
      </c>
      <c r="D1823" s="907">
        <v>1963</v>
      </c>
      <c r="E1823" s="907">
        <v>1963</v>
      </c>
      <c r="F1823" s="46" t="s">
        <v>857</v>
      </c>
      <c r="G1823" s="22">
        <v>4</v>
      </c>
      <c r="H1823" s="910">
        <v>3009.3</v>
      </c>
      <c r="I1823" s="462">
        <v>2710.2</v>
      </c>
      <c r="J1823" s="462">
        <v>758</v>
      </c>
      <c r="K1823" s="333">
        <v>101</v>
      </c>
      <c r="L1823" s="10" t="s">
        <v>48</v>
      </c>
      <c r="M1823" s="111">
        <v>3525756</v>
      </c>
      <c r="N1823" s="910">
        <v>0</v>
      </c>
      <c r="O1823" s="910">
        <v>1658604.69</v>
      </c>
      <c r="P1823" s="910">
        <v>0</v>
      </c>
      <c r="Q1823" s="910">
        <v>1867151.31</v>
      </c>
      <c r="R1823" s="910">
        <v>0</v>
      </c>
      <c r="S1823" s="910">
        <f t="shared" si="564"/>
        <v>1171.6199780679892</v>
      </c>
      <c r="T1823" s="910">
        <v>1171.6199999999999</v>
      </c>
      <c r="U1823" s="236">
        <v>44926</v>
      </c>
    </row>
    <row r="1824" spans="1:21" x14ac:dyDescent="0.2">
      <c r="A1824" s="905" t="s">
        <v>834</v>
      </c>
      <c r="B1824" s="45" t="s">
        <v>856</v>
      </c>
      <c r="C1824" s="22" t="s">
        <v>40</v>
      </c>
      <c r="D1824" s="907">
        <v>1963</v>
      </c>
      <c r="E1824" s="907">
        <v>1963</v>
      </c>
      <c r="F1824" s="46" t="s">
        <v>857</v>
      </c>
      <c r="G1824" s="22">
        <v>4</v>
      </c>
      <c r="H1824" s="910">
        <v>3009.3</v>
      </c>
      <c r="I1824" s="462">
        <v>2710.2</v>
      </c>
      <c r="J1824" s="462">
        <v>758</v>
      </c>
      <c r="K1824" s="333">
        <v>101</v>
      </c>
      <c r="L1824" s="1" t="s">
        <v>87</v>
      </c>
      <c r="M1824" s="111">
        <v>294851</v>
      </c>
      <c r="N1824" s="910">
        <v>0</v>
      </c>
      <c r="O1824" s="910">
        <v>138705.35999999999</v>
      </c>
      <c r="P1824" s="910">
        <v>0</v>
      </c>
      <c r="Q1824" s="910">
        <v>156145.64000000001</v>
      </c>
      <c r="R1824" s="910">
        <v>0</v>
      </c>
      <c r="S1824" s="910">
        <f t="shared" si="564"/>
        <v>97.9799288871166</v>
      </c>
      <c r="T1824" s="910">
        <v>97.98</v>
      </c>
      <c r="U1824" s="236">
        <v>44926</v>
      </c>
    </row>
    <row r="1825" spans="1:21" x14ac:dyDescent="0.2">
      <c r="A1825" s="905" t="s">
        <v>834</v>
      </c>
      <c r="B1825" s="45" t="s">
        <v>856</v>
      </c>
      <c r="C1825" s="22" t="s">
        <v>40</v>
      </c>
      <c r="D1825" s="907">
        <v>1963</v>
      </c>
      <c r="E1825" s="907">
        <v>1963</v>
      </c>
      <c r="F1825" s="46" t="s">
        <v>857</v>
      </c>
      <c r="G1825" s="22">
        <v>4</v>
      </c>
      <c r="H1825" s="910">
        <v>3009.3</v>
      </c>
      <c r="I1825" s="462">
        <v>2710.2</v>
      </c>
      <c r="J1825" s="462">
        <v>758</v>
      </c>
      <c r="K1825" s="333">
        <v>101</v>
      </c>
      <c r="L1825" s="10" t="s">
        <v>36</v>
      </c>
      <c r="M1825" s="111">
        <v>5325227</v>
      </c>
      <c r="N1825" s="910">
        <v>0</v>
      </c>
      <c r="O1825" s="910">
        <v>2505121.31</v>
      </c>
      <c r="P1825" s="910">
        <v>0</v>
      </c>
      <c r="Q1825" s="910">
        <v>2820105.69</v>
      </c>
      <c r="R1825" s="910">
        <v>0</v>
      </c>
      <c r="S1825" s="910">
        <f t="shared" si="564"/>
        <v>1769.5899378593026</v>
      </c>
      <c r="T1825" s="910">
        <v>1769.59</v>
      </c>
      <c r="U1825" s="236">
        <v>44926</v>
      </c>
    </row>
    <row r="1826" spans="1:21" x14ac:dyDescent="0.2">
      <c r="A1826" s="905" t="s">
        <v>834</v>
      </c>
      <c r="B1826" s="45" t="s">
        <v>856</v>
      </c>
      <c r="C1826" s="22" t="s">
        <v>40</v>
      </c>
      <c r="D1826" s="907">
        <v>1963</v>
      </c>
      <c r="E1826" s="907">
        <v>1963</v>
      </c>
      <c r="F1826" s="46" t="s">
        <v>857</v>
      </c>
      <c r="G1826" s="22">
        <v>4</v>
      </c>
      <c r="H1826" s="910">
        <v>3009.3</v>
      </c>
      <c r="I1826" s="462">
        <v>2710.2</v>
      </c>
      <c r="J1826" s="462">
        <v>758</v>
      </c>
      <c r="K1826" s="333">
        <v>101</v>
      </c>
      <c r="L1826" s="1" t="s">
        <v>94</v>
      </c>
      <c r="M1826" s="111">
        <v>223922</v>
      </c>
      <c r="N1826" s="910">
        <v>0</v>
      </c>
      <c r="O1826" s="910">
        <v>105338.57</v>
      </c>
      <c r="P1826" s="910">
        <v>0</v>
      </c>
      <c r="Q1826" s="910">
        <v>118583.43</v>
      </c>
      <c r="R1826" s="910">
        <v>0</v>
      </c>
      <c r="S1826" s="910">
        <f t="shared" si="564"/>
        <v>74.409995680058486</v>
      </c>
      <c r="T1826" s="910">
        <v>74.41</v>
      </c>
      <c r="U1826" s="236">
        <v>44926</v>
      </c>
    </row>
    <row r="1827" spans="1:21" x14ac:dyDescent="0.2">
      <c r="A1827" s="905" t="s">
        <v>834</v>
      </c>
      <c r="B1827" s="45" t="s">
        <v>856</v>
      </c>
      <c r="C1827" s="22" t="s">
        <v>40</v>
      </c>
      <c r="D1827" s="907">
        <v>1963</v>
      </c>
      <c r="E1827" s="907">
        <v>1963</v>
      </c>
      <c r="F1827" s="46" t="s">
        <v>857</v>
      </c>
      <c r="G1827" s="22">
        <v>4</v>
      </c>
      <c r="H1827" s="910">
        <v>3009.3</v>
      </c>
      <c r="I1827" s="462">
        <v>2710.2</v>
      </c>
      <c r="J1827" s="462">
        <v>758</v>
      </c>
      <c r="K1827" s="333">
        <v>101</v>
      </c>
      <c r="L1827" s="10" t="s">
        <v>34</v>
      </c>
      <c r="M1827" s="111">
        <v>1439950</v>
      </c>
      <c r="N1827" s="910">
        <v>0</v>
      </c>
      <c r="O1827" s="910">
        <v>677388.86</v>
      </c>
      <c r="P1827" s="910">
        <v>0</v>
      </c>
      <c r="Q1827" s="910">
        <v>762561.14</v>
      </c>
      <c r="R1827" s="910">
        <v>0</v>
      </c>
      <c r="S1827" s="910">
        <f t="shared" si="564"/>
        <v>478.49998338484028</v>
      </c>
      <c r="T1827" s="910">
        <v>478.5</v>
      </c>
      <c r="U1827" s="236">
        <v>44926</v>
      </c>
    </row>
    <row r="1828" spans="1:21" x14ac:dyDescent="0.2">
      <c r="A1828" s="746"/>
      <c r="B1828" s="41" t="s">
        <v>31</v>
      </c>
      <c r="C1828" s="19" t="s">
        <v>18</v>
      </c>
      <c r="D1828" s="19" t="s">
        <v>18</v>
      </c>
      <c r="E1828" s="19" t="s">
        <v>18</v>
      </c>
      <c r="F1828" s="19" t="s">
        <v>18</v>
      </c>
      <c r="G1828" s="19" t="s">
        <v>18</v>
      </c>
      <c r="H1828" s="52">
        <f>H1822</f>
        <v>3009.3</v>
      </c>
      <c r="I1828" s="52">
        <f>I1822</f>
        <v>2710.2</v>
      </c>
      <c r="J1828" s="52">
        <f>J1822</f>
        <v>758</v>
      </c>
      <c r="K1828" s="547">
        <f>K1822</f>
        <v>101</v>
      </c>
      <c r="L1828" s="4" t="s">
        <v>18</v>
      </c>
      <c r="M1828" s="474">
        <v>11033628</v>
      </c>
      <c r="N1828" s="13">
        <v>0</v>
      </c>
      <c r="O1828" s="13">
        <v>5190497.3600000003</v>
      </c>
      <c r="P1828" s="13">
        <v>0</v>
      </c>
      <c r="Q1828" s="13">
        <v>5843130.6399999997</v>
      </c>
      <c r="R1828" s="13">
        <v>0</v>
      </c>
      <c r="S1828" s="13" t="s">
        <v>18</v>
      </c>
      <c r="T1828" s="13" t="s">
        <v>18</v>
      </c>
      <c r="U1828" s="414" t="s">
        <v>18</v>
      </c>
    </row>
    <row r="1829" spans="1:21" x14ac:dyDescent="0.2">
      <c r="A1829" s="905" t="s">
        <v>835</v>
      </c>
      <c r="B1829" s="45" t="s">
        <v>858</v>
      </c>
      <c r="C1829" s="22" t="s">
        <v>40</v>
      </c>
      <c r="D1829" s="22">
        <v>1982</v>
      </c>
      <c r="E1829" s="22">
        <v>1982</v>
      </c>
      <c r="F1829" s="22" t="s">
        <v>810</v>
      </c>
      <c r="G1829" s="22">
        <v>5</v>
      </c>
      <c r="H1829" s="910">
        <v>4472.2</v>
      </c>
      <c r="I1829" s="910">
        <v>4006.1</v>
      </c>
      <c r="J1829" s="910">
        <v>1144</v>
      </c>
      <c r="K1829" s="462">
        <v>126</v>
      </c>
      <c r="L1829" s="10" t="s">
        <v>34</v>
      </c>
      <c r="M1829" s="51">
        <v>1276117</v>
      </c>
      <c r="N1829" s="910">
        <v>0</v>
      </c>
      <c r="O1829" s="910">
        <v>600317.67000000004</v>
      </c>
      <c r="P1829" s="910">
        <v>0</v>
      </c>
      <c r="Q1829" s="910">
        <v>675799.33</v>
      </c>
      <c r="R1829" s="910">
        <v>0</v>
      </c>
      <c r="S1829" s="910">
        <f>M1829/I1829</f>
        <v>318.54347120641023</v>
      </c>
      <c r="T1829" s="910">
        <v>345.56</v>
      </c>
      <c r="U1829" s="236">
        <v>44926</v>
      </c>
    </row>
    <row r="1830" spans="1:21" x14ac:dyDescent="0.2">
      <c r="A1830" s="746"/>
      <c r="B1830" s="41" t="s">
        <v>31</v>
      </c>
      <c r="C1830" s="19" t="s">
        <v>18</v>
      </c>
      <c r="D1830" s="19" t="s">
        <v>18</v>
      </c>
      <c r="E1830" s="19" t="s">
        <v>18</v>
      </c>
      <c r="F1830" s="19" t="s">
        <v>18</v>
      </c>
      <c r="G1830" s="19" t="s">
        <v>18</v>
      </c>
      <c r="H1830" s="13">
        <v>4472.2</v>
      </c>
      <c r="I1830" s="13">
        <v>4006.1</v>
      </c>
      <c r="J1830" s="13">
        <v>1144</v>
      </c>
      <c r="K1830" s="547">
        <v>126</v>
      </c>
      <c r="L1830" s="4" t="s">
        <v>18</v>
      </c>
      <c r="M1830" s="474">
        <v>1276117</v>
      </c>
      <c r="N1830" s="13">
        <v>0</v>
      </c>
      <c r="O1830" s="13">
        <v>600317.67000000004</v>
      </c>
      <c r="P1830" s="13">
        <v>0</v>
      </c>
      <c r="Q1830" s="13">
        <v>675799.33</v>
      </c>
      <c r="R1830" s="13">
        <v>0</v>
      </c>
      <c r="S1830" s="13" t="s">
        <v>18</v>
      </c>
      <c r="T1830" s="13" t="s">
        <v>18</v>
      </c>
      <c r="U1830" s="414" t="s">
        <v>18</v>
      </c>
    </row>
    <row r="1831" spans="1:21" x14ac:dyDescent="0.2">
      <c r="A1831" s="905" t="s">
        <v>836</v>
      </c>
      <c r="B1831" s="45" t="s">
        <v>824</v>
      </c>
      <c r="C1831" s="22" t="s">
        <v>40</v>
      </c>
      <c r="D1831" s="907">
        <v>1990</v>
      </c>
      <c r="E1831" s="907">
        <v>1990</v>
      </c>
      <c r="F1831" s="46" t="s">
        <v>810</v>
      </c>
      <c r="G1831" s="22">
        <v>5</v>
      </c>
      <c r="H1831" s="910">
        <v>2839.9</v>
      </c>
      <c r="I1831" s="462">
        <v>2642.9</v>
      </c>
      <c r="J1831" s="462">
        <v>717.7</v>
      </c>
      <c r="K1831" s="333">
        <v>104</v>
      </c>
      <c r="L1831" s="10" t="s">
        <v>49</v>
      </c>
      <c r="M1831" s="111">
        <v>2514928</v>
      </c>
      <c r="N1831" s="910">
        <v>0</v>
      </c>
      <c r="O1831" s="910">
        <v>1183085.6599999999</v>
      </c>
      <c r="P1831" s="910">
        <v>0</v>
      </c>
      <c r="Q1831" s="910">
        <v>1331842.3400000001</v>
      </c>
      <c r="R1831" s="910">
        <v>0</v>
      </c>
      <c r="S1831" s="910">
        <f>M1831/J1831</f>
        <v>3504.1493660303745</v>
      </c>
      <c r="T1831" s="910">
        <v>3504.15</v>
      </c>
      <c r="U1831" s="236">
        <v>44926</v>
      </c>
    </row>
    <row r="1832" spans="1:21" x14ac:dyDescent="0.2">
      <c r="A1832" s="746"/>
      <c r="B1832" s="41" t="s">
        <v>31</v>
      </c>
      <c r="C1832" s="19" t="s">
        <v>18</v>
      </c>
      <c r="D1832" s="19" t="s">
        <v>18</v>
      </c>
      <c r="E1832" s="19" t="s">
        <v>18</v>
      </c>
      <c r="F1832" s="19" t="s">
        <v>18</v>
      </c>
      <c r="G1832" s="19" t="s">
        <v>18</v>
      </c>
      <c r="H1832" s="13">
        <f>H1831</f>
        <v>2839.9</v>
      </c>
      <c r="I1832" s="13">
        <f>I1831</f>
        <v>2642.9</v>
      </c>
      <c r="J1832" s="13">
        <f>J1831</f>
        <v>717.7</v>
      </c>
      <c r="K1832" s="345">
        <f>K1831</f>
        <v>104</v>
      </c>
      <c r="L1832" s="4" t="s">
        <v>18</v>
      </c>
      <c r="M1832" s="473">
        <v>2514928</v>
      </c>
      <c r="N1832" s="6">
        <v>0</v>
      </c>
      <c r="O1832" s="6">
        <v>1183085.6599999999</v>
      </c>
      <c r="P1832" s="6">
        <v>0</v>
      </c>
      <c r="Q1832" s="6">
        <v>1331842.3400000001</v>
      </c>
      <c r="R1832" s="6">
        <v>0</v>
      </c>
      <c r="S1832" s="13" t="s">
        <v>18</v>
      </c>
      <c r="T1832" s="13" t="s">
        <v>18</v>
      </c>
      <c r="U1832" s="414" t="s">
        <v>18</v>
      </c>
    </row>
    <row r="1833" spans="1:21" x14ac:dyDescent="0.2">
      <c r="A1833" s="905" t="s">
        <v>837</v>
      </c>
      <c r="B1833" s="45" t="s">
        <v>816</v>
      </c>
      <c r="C1833" s="22" t="s">
        <v>40</v>
      </c>
      <c r="D1833" s="22">
        <v>1963</v>
      </c>
      <c r="E1833" s="22">
        <v>1963</v>
      </c>
      <c r="F1833" s="22" t="s">
        <v>810</v>
      </c>
      <c r="G1833" s="22">
        <v>5</v>
      </c>
      <c r="H1833" s="910">
        <v>3350.2</v>
      </c>
      <c r="I1833" s="910">
        <v>2999.4</v>
      </c>
      <c r="J1833" s="910">
        <v>957</v>
      </c>
      <c r="K1833" s="462">
        <v>56</v>
      </c>
      <c r="L1833" s="10" t="s">
        <v>34</v>
      </c>
      <c r="M1833" s="51">
        <v>893684</v>
      </c>
      <c r="N1833" s="910">
        <v>0</v>
      </c>
      <c r="O1833" s="910">
        <v>420411.53</v>
      </c>
      <c r="P1833" s="910">
        <v>0</v>
      </c>
      <c r="Q1833" s="910">
        <v>473272.47</v>
      </c>
      <c r="R1833" s="910">
        <v>0</v>
      </c>
      <c r="S1833" s="910">
        <f>M1833/I1833</f>
        <v>297.95425751817027</v>
      </c>
      <c r="T1833" s="910">
        <v>345.56</v>
      </c>
      <c r="U1833" s="236">
        <v>44926</v>
      </c>
    </row>
    <row r="1834" spans="1:21" x14ac:dyDescent="0.2">
      <c r="A1834" s="905"/>
      <c r="B1834" s="41" t="s">
        <v>31</v>
      </c>
      <c r="C1834" s="19" t="s">
        <v>18</v>
      </c>
      <c r="D1834" s="19" t="s">
        <v>18</v>
      </c>
      <c r="E1834" s="19" t="s">
        <v>18</v>
      </c>
      <c r="F1834" s="19" t="s">
        <v>18</v>
      </c>
      <c r="G1834" s="19" t="s">
        <v>18</v>
      </c>
      <c r="H1834" s="13">
        <v>3350.2</v>
      </c>
      <c r="I1834" s="13">
        <v>2999.4</v>
      </c>
      <c r="J1834" s="13">
        <v>957</v>
      </c>
      <c r="K1834" s="547">
        <v>56</v>
      </c>
      <c r="L1834" s="4" t="s">
        <v>18</v>
      </c>
      <c r="M1834" s="474">
        <v>893684</v>
      </c>
      <c r="N1834" s="13">
        <v>0</v>
      </c>
      <c r="O1834" s="13">
        <v>420411.53</v>
      </c>
      <c r="P1834" s="13">
        <v>0</v>
      </c>
      <c r="Q1834" s="13">
        <v>473272.47</v>
      </c>
      <c r="R1834" s="13">
        <v>0</v>
      </c>
      <c r="S1834" s="13" t="s">
        <v>18</v>
      </c>
      <c r="T1834" s="13" t="s">
        <v>18</v>
      </c>
      <c r="U1834" s="414" t="s">
        <v>18</v>
      </c>
    </row>
    <row r="1835" spans="1:21" x14ac:dyDescent="0.2">
      <c r="A1835" s="905" t="s">
        <v>838</v>
      </c>
      <c r="B1835" s="45" t="s">
        <v>817</v>
      </c>
      <c r="C1835" s="22" t="s">
        <v>40</v>
      </c>
      <c r="D1835" s="907">
        <v>1963</v>
      </c>
      <c r="E1835" s="907">
        <v>1963</v>
      </c>
      <c r="F1835" s="46" t="s">
        <v>810</v>
      </c>
      <c r="G1835" s="46" t="s">
        <v>64</v>
      </c>
      <c r="H1835" s="910">
        <v>2377.3000000000002</v>
      </c>
      <c r="I1835" s="910">
        <v>2113</v>
      </c>
      <c r="J1835" s="910">
        <v>624</v>
      </c>
      <c r="K1835" s="333">
        <v>92</v>
      </c>
      <c r="L1835" s="10" t="s">
        <v>36</v>
      </c>
      <c r="M1835" s="111">
        <v>4738743</v>
      </c>
      <c r="N1835" s="910">
        <v>0</v>
      </c>
      <c r="O1835" s="910">
        <v>2229224.42</v>
      </c>
      <c r="P1835" s="910">
        <v>0</v>
      </c>
      <c r="Q1835" s="910">
        <v>2509518.58</v>
      </c>
      <c r="R1835" s="910">
        <v>0</v>
      </c>
      <c r="S1835" s="910">
        <f>M1835/H1835</f>
        <v>1993.3298279560845</v>
      </c>
      <c r="T1835" s="910">
        <v>1993.33</v>
      </c>
      <c r="U1835" s="236">
        <v>44926</v>
      </c>
    </row>
    <row r="1836" spans="1:21" x14ac:dyDescent="0.2">
      <c r="A1836" s="905"/>
      <c r="B1836" s="41" t="s">
        <v>31</v>
      </c>
      <c r="C1836" s="19" t="s">
        <v>18</v>
      </c>
      <c r="D1836" s="19" t="s">
        <v>18</v>
      </c>
      <c r="E1836" s="19" t="s">
        <v>18</v>
      </c>
      <c r="F1836" s="19" t="s">
        <v>18</v>
      </c>
      <c r="G1836" s="19" t="s">
        <v>18</v>
      </c>
      <c r="H1836" s="13">
        <f>H1835</f>
        <v>2377.3000000000002</v>
      </c>
      <c r="I1836" s="13">
        <f>I1835</f>
        <v>2113</v>
      </c>
      <c r="J1836" s="13">
        <f>J1835</f>
        <v>624</v>
      </c>
      <c r="K1836" s="345">
        <f>K1835</f>
        <v>92</v>
      </c>
      <c r="L1836" s="4" t="s">
        <v>18</v>
      </c>
      <c r="M1836" s="473">
        <v>4738743</v>
      </c>
      <c r="N1836" s="6">
        <v>0</v>
      </c>
      <c r="O1836" s="6">
        <v>2229224.42</v>
      </c>
      <c r="P1836" s="6">
        <v>0</v>
      </c>
      <c r="Q1836" s="6">
        <v>2509518.58</v>
      </c>
      <c r="R1836" s="6">
        <v>0</v>
      </c>
      <c r="S1836" s="13" t="s">
        <v>18</v>
      </c>
      <c r="T1836" s="13" t="s">
        <v>18</v>
      </c>
      <c r="U1836" s="414" t="s">
        <v>18</v>
      </c>
    </row>
    <row r="1837" spans="1:21" x14ac:dyDescent="0.2">
      <c r="A1837" s="905" t="s">
        <v>839</v>
      </c>
      <c r="B1837" s="45" t="s">
        <v>859</v>
      </c>
      <c r="C1837" s="22" t="s">
        <v>40</v>
      </c>
      <c r="D1837" s="907">
        <v>1966</v>
      </c>
      <c r="E1837" s="907">
        <v>1966</v>
      </c>
      <c r="F1837" s="46" t="s">
        <v>819</v>
      </c>
      <c r="G1837" s="22">
        <v>4</v>
      </c>
      <c r="H1837" s="910">
        <v>2787.7</v>
      </c>
      <c r="I1837" s="910">
        <v>2561.9</v>
      </c>
      <c r="J1837" s="910">
        <v>960</v>
      </c>
      <c r="K1837" s="333">
        <v>27</v>
      </c>
      <c r="L1837" s="1" t="s">
        <v>111</v>
      </c>
      <c r="M1837" s="111">
        <v>328976</v>
      </c>
      <c r="N1837" s="910">
        <v>0</v>
      </c>
      <c r="O1837" s="910">
        <v>154758.62</v>
      </c>
      <c r="P1837" s="910">
        <v>0</v>
      </c>
      <c r="Q1837" s="910">
        <v>174217.38</v>
      </c>
      <c r="R1837" s="910">
        <v>0</v>
      </c>
      <c r="S1837" s="910">
        <f>M1837/H1837</f>
        <v>118.00982889120064</v>
      </c>
      <c r="T1837" s="910">
        <v>118.01</v>
      </c>
      <c r="U1837" s="236">
        <v>44926</v>
      </c>
    </row>
    <row r="1838" spans="1:21" x14ac:dyDescent="0.2">
      <c r="A1838" s="905" t="s">
        <v>839</v>
      </c>
      <c r="B1838" s="45" t="s">
        <v>859</v>
      </c>
      <c r="C1838" s="22" t="s">
        <v>40</v>
      </c>
      <c r="D1838" s="907">
        <v>1966</v>
      </c>
      <c r="E1838" s="907">
        <v>1966</v>
      </c>
      <c r="F1838" s="46" t="s">
        <v>819</v>
      </c>
      <c r="G1838" s="22">
        <v>4</v>
      </c>
      <c r="H1838" s="910">
        <v>2787.7</v>
      </c>
      <c r="I1838" s="910">
        <v>2561.9</v>
      </c>
      <c r="J1838" s="910">
        <v>960</v>
      </c>
      <c r="K1838" s="333">
        <v>27</v>
      </c>
      <c r="L1838" s="10" t="s">
        <v>83</v>
      </c>
      <c r="M1838" s="111">
        <v>11314940</v>
      </c>
      <c r="N1838" s="910">
        <v>0</v>
      </c>
      <c r="O1838" s="910">
        <v>5322833.62</v>
      </c>
      <c r="P1838" s="910">
        <v>0</v>
      </c>
      <c r="Q1838" s="910">
        <v>5992106.3799999999</v>
      </c>
      <c r="R1838" s="910">
        <v>0</v>
      </c>
      <c r="S1838" s="910">
        <f>M1838/H1838</f>
        <v>4058.8800803529793</v>
      </c>
      <c r="T1838" s="910">
        <v>4058.88</v>
      </c>
      <c r="U1838" s="236">
        <v>44926</v>
      </c>
    </row>
    <row r="1839" spans="1:21" x14ac:dyDescent="0.2">
      <c r="A1839" s="905"/>
      <c r="B1839" s="41" t="s">
        <v>31</v>
      </c>
      <c r="C1839" s="19" t="s">
        <v>18</v>
      </c>
      <c r="D1839" s="19" t="s">
        <v>18</v>
      </c>
      <c r="E1839" s="19" t="s">
        <v>18</v>
      </c>
      <c r="F1839" s="19" t="s">
        <v>18</v>
      </c>
      <c r="G1839" s="19" t="s">
        <v>18</v>
      </c>
      <c r="H1839" s="13">
        <f>H1837</f>
        <v>2787.7</v>
      </c>
      <c r="I1839" s="13">
        <f>I1837</f>
        <v>2561.9</v>
      </c>
      <c r="J1839" s="13">
        <f>J1837</f>
        <v>960</v>
      </c>
      <c r="K1839" s="547">
        <f>K1837</f>
        <v>27</v>
      </c>
      <c r="L1839" s="4" t="s">
        <v>18</v>
      </c>
      <c r="M1839" s="473">
        <v>11643916</v>
      </c>
      <c r="N1839" s="6">
        <v>0</v>
      </c>
      <c r="O1839" s="6">
        <v>5477592.2400000002</v>
      </c>
      <c r="P1839" s="6">
        <v>0</v>
      </c>
      <c r="Q1839" s="6">
        <v>6166323.7599999998</v>
      </c>
      <c r="R1839" s="6">
        <v>0</v>
      </c>
      <c r="S1839" s="13" t="s">
        <v>18</v>
      </c>
      <c r="T1839" s="13" t="s">
        <v>18</v>
      </c>
      <c r="U1839" s="414" t="s">
        <v>18</v>
      </c>
    </row>
    <row r="1840" spans="1:21" x14ac:dyDescent="0.2">
      <c r="A1840" s="905" t="s">
        <v>840</v>
      </c>
      <c r="B1840" s="45" t="s">
        <v>860</v>
      </c>
      <c r="C1840" s="22" t="s">
        <v>40</v>
      </c>
      <c r="D1840" s="907">
        <v>1971</v>
      </c>
      <c r="E1840" s="907">
        <v>1971</v>
      </c>
      <c r="F1840" s="46" t="s">
        <v>857</v>
      </c>
      <c r="G1840" s="22">
        <v>4</v>
      </c>
      <c r="H1840" s="910">
        <v>4608</v>
      </c>
      <c r="I1840" s="910">
        <v>4166.8</v>
      </c>
      <c r="J1840" s="910">
        <v>1583</v>
      </c>
      <c r="K1840" s="462">
        <v>128</v>
      </c>
      <c r="L1840" s="10" t="s">
        <v>37</v>
      </c>
      <c r="M1840" s="111">
        <v>342881</v>
      </c>
      <c r="N1840" s="910">
        <v>0</v>
      </c>
      <c r="O1840" s="910">
        <v>161299.88</v>
      </c>
      <c r="P1840" s="910">
        <v>0</v>
      </c>
      <c r="Q1840" s="910">
        <v>181581.12</v>
      </c>
      <c r="R1840" s="910">
        <v>0</v>
      </c>
      <c r="S1840" s="910">
        <f>M1840/H1840</f>
        <v>74.409939236111114</v>
      </c>
      <c r="T1840" s="910">
        <v>74.41</v>
      </c>
      <c r="U1840" s="236">
        <v>44926</v>
      </c>
    </row>
    <row r="1841" spans="1:21" x14ac:dyDescent="0.2">
      <c r="A1841" s="905" t="s">
        <v>840</v>
      </c>
      <c r="B1841" s="45" t="s">
        <v>860</v>
      </c>
      <c r="C1841" s="22" t="s">
        <v>40</v>
      </c>
      <c r="D1841" s="907">
        <v>1971</v>
      </c>
      <c r="E1841" s="907">
        <v>1971</v>
      </c>
      <c r="F1841" s="46" t="s">
        <v>857</v>
      </c>
      <c r="G1841" s="22">
        <v>4</v>
      </c>
      <c r="H1841" s="910">
        <v>4608</v>
      </c>
      <c r="I1841" s="910">
        <v>4166.8</v>
      </c>
      <c r="J1841" s="910">
        <v>1583</v>
      </c>
      <c r="K1841" s="462">
        <v>128</v>
      </c>
      <c r="L1841" s="10" t="s">
        <v>41</v>
      </c>
      <c r="M1841" s="111">
        <v>3059804</v>
      </c>
      <c r="N1841" s="910">
        <v>0</v>
      </c>
      <c r="O1841" s="910">
        <v>1439409.1</v>
      </c>
      <c r="P1841" s="910">
        <v>0</v>
      </c>
      <c r="Q1841" s="910">
        <v>1620394.9</v>
      </c>
      <c r="R1841" s="910">
        <v>0</v>
      </c>
      <c r="S1841" s="910">
        <f>M1841/H1841</f>
        <v>664.01996527777783</v>
      </c>
      <c r="T1841" s="910">
        <v>664.02</v>
      </c>
      <c r="U1841" s="236">
        <v>44926</v>
      </c>
    </row>
    <row r="1842" spans="1:21" ht="25.5" x14ac:dyDescent="0.2">
      <c r="A1842" s="905" t="s">
        <v>840</v>
      </c>
      <c r="B1842" s="45" t="s">
        <v>860</v>
      </c>
      <c r="C1842" s="22" t="s">
        <v>40</v>
      </c>
      <c r="D1842" s="907">
        <v>1971</v>
      </c>
      <c r="E1842" s="907">
        <v>1971</v>
      </c>
      <c r="F1842" s="46" t="s">
        <v>857</v>
      </c>
      <c r="G1842" s="22">
        <v>4</v>
      </c>
      <c r="H1842" s="910">
        <v>4608</v>
      </c>
      <c r="I1842" s="910">
        <v>4166.8</v>
      </c>
      <c r="J1842" s="910">
        <v>1583</v>
      </c>
      <c r="K1842" s="333">
        <v>128</v>
      </c>
      <c r="L1842" s="1" t="s">
        <v>96</v>
      </c>
      <c r="M1842" s="111">
        <v>457206</v>
      </c>
      <c r="N1842" s="910">
        <v>0</v>
      </c>
      <c r="O1842" s="910">
        <v>215081.25</v>
      </c>
      <c r="P1842" s="910">
        <v>0</v>
      </c>
      <c r="Q1842" s="910">
        <v>242124.75</v>
      </c>
      <c r="R1842" s="910">
        <v>0</v>
      </c>
      <c r="S1842" s="910">
        <f>M1842/H1842</f>
        <v>99.220052083333329</v>
      </c>
      <c r="T1842" s="910">
        <v>99.22</v>
      </c>
      <c r="U1842" s="236">
        <v>44926</v>
      </c>
    </row>
    <row r="1843" spans="1:21" x14ac:dyDescent="0.2">
      <c r="A1843" s="905" t="s">
        <v>840</v>
      </c>
      <c r="B1843" s="45" t="s">
        <v>860</v>
      </c>
      <c r="C1843" s="22" t="s">
        <v>40</v>
      </c>
      <c r="D1843" s="907">
        <v>1971</v>
      </c>
      <c r="E1843" s="907">
        <v>1971</v>
      </c>
      <c r="F1843" s="46" t="s">
        <v>857</v>
      </c>
      <c r="G1843" s="22">
        <v>4</v>
      </c>
      <c r="H1843" s="910">
        <v>4608</v>
      </c>
      <c r="I1843" s="910">
        <v>4166.8</v>
      </c>
      <c r="J1843" s="910">
        <v>1583</v>
      </c>
      <c r="K1843" s="333">
        <v>128</v>
      </c>
      <c r="L1843" s="10" t="s">
        <v>95</v>
      </c>
      <c r="M1843" s="111">
        <v>5408778</v>
      </c>
      <c r="N1843" s="910">
        <v>0</v>
      </c>
      <c r="O1843" s="910">
        <v>2544425.81</v>
      </c>
      <c r="P1843" s="910">
        <v>0</v>
      </c>
      <c r="Q1843" s="910">
        <v>2864352.19</v>
      </c>
      <c r="R1843" s="910">
        <v>0</v>
      </c>
      <c r="S1843" s="910">
        <f>M1843/H1843</f>
        <v>1173.7799479166667</v>
      </c>
      <c r="T1843" s="910">
        <v>1173.78</v>
      </c>
      <c r="U1843" s="236">
        <v>44926</v>
      </c>
    </row>
    <row r="1844" spans="1:21" x14ac:dyDescent="0.2">
      <c r="A1844" s="746"/>
      <c r="B1844" s="41" t="s">
        <v>31</v>
      </c>
      <c r="C1844" s="19" t="s">
        <v>18</v>
      </c>
      <c r="D1844" s="19" t="s">
        <v>18</v>
      </c>
      <c r="E1844" s="19" t="s">
        <v>18</v>
      </c>
      <c r="F1844" s="19" t="s">
        <v>18</v>
      </c>
      <c r="G1844" s="19" t="s">
        <v>18</v>
      </c>
      <c r="H1844" s="13">
        <f>H1842</f>
        <v>4608</v>
      </c>
      <c r="I1844" s="13">
        <f>I1842</f>
        <v>4166.8</v>
      </c>
      <c r="J1844" s="13">
        <f>J1842</f>
        <v>1583</v>
      </c>
      <c r="K1844" s="547">
        <f>K1842</f>
        <v>128</v>
      </c>
      <c r="L1844" s="4" t="s">
        <v>18</v>
      </c>
      <c r="M1844" s="473">
        <v>9268669</v>
      </c>
      <c r="N1844" s="6">
        <v>0</v>
      </c>
      <c r="O1844" s="6">
        <v>4360216.04</v>
      </c>
      <c r="P1844" s="6">
        <v>0</v>
      </c>
      <c r="Q1844" s="6">
        <v>4908452.96</v>
      </c>
      <c r="R1844" s="6">
        <v>0</v>
      </c>
      <c r="S1844" s="13" t="s">
        <v>18</v>
      </c>
      <c r="T1844" s="13" t="s">
        <v>18</v>
      </c>
      <c r="U1844" s="414" t="s">
        <v>18</v>
      </c>
    </row>
    <row r="1845" spans="1:21" x14ac:dyDescent="0.2">
      <c r="A1845" s="905" t="s">
        <v>841</v>
      </c>
      <c r="B1845" s="45" t="s">
        <v>861</v>
      </c>
      <c r="C1845" s="22" t="s">
        <v>40</v>
      </c>
      <c r="D1845" s="907">
        <v>1960</v>
      </c>
      <c r="E1845" s="907">
        <v>1960</v>
      </c>
      <c r="F1845" s="46" t="s">
        <v>862</v>
      </c>
      <c r="G1845" s="22">
        <v>3</v>
      </c>
      <c r="H1845" s="910">
        <v>1673.8</v>
      </c>
      <c r="I1845" s="910">
        <v>1506.5</v>
      </c>
      <c r="J1845" s="910">
        <v>600</v>
      </c>
      <c r="K1845" s="462">
        <v>64</v>
      </c>
      <c r="L1845" s="10" t="s">
        <v>37</v>
      </c>
      <c r="M1845" s="111">
        <v>90988</v>
      </c>
      <c r="N1845" s="910">
        <v>0</v>
      </c>
      <c r="O1845" s="910">
        <v>42803.05</v>
      </c>
      <c r="P1845" s="910">
        <v>0</v>
      </c>
      <c r="Q1845" s="910">
        <v>48184.95</v>
      </c>
      <c r="R1845" s="910">
        <v>0</v>
      </c>
      <c r="S1845" s="910">
        <f>M1845/H1845</f>
        <v>54.360138606763059</v>
      </c>
      <c r="T1845" s="910">
        <v>54.36</v>
      </c>
      <c r="U1845" s="236">
        <v>44926</v>
      </c>
    </row>
    <row r="1846" spans="1:21" x14ac:dyDescent="0.2">
      <c r="A1846" s="905" t="s">
        <v>841</v>
      </c>
      <c r="B1846" s="45" t="s">
        <v>861</v>
      </c>
      <c r="C1846" s="22" t="s">
        <v>40</v>
      </c>
      <c r="D1846" s="907">
        <v>1960</v>
      </c>
      <c r="E1846" s="907">
        <v>1960</v>
      </c>
      <c r="F1846" s="46" t="s">
        <v>862</v>
      </c>
      <c r="G1846" s="22">
        <v>3</v>
      </c>
      <c r="H1846" s="910">
        <v>1673.8</v>
      </c>
      <c r="I1846" s="910">
        <v>1506.5</v>
      </c>
      <c r="J1846" s="910">
        <v>600</v>
      </c>
      <c r="K1846" s="462">
        <v>64</v>
      </c>
      <c r="L1846" s="10" t="s">
        <v>41</v>
      </c>
      <c r="M1846" s="111">
        <v>506107</v>
      </c>
      <c r="N1846" s="910">
        <v>0</v>
      </c>
      <c r="O1846" s="910">
        <v>238085.52000000002</v>
      </c>
      <c r="P1846" s="910">
        <v>0</v>
      </c>
      <c r="Q1846" s="910">
        <v>268021.48</v>
      </c>
      <c r="R1846" s="910">
        <v>0</v>
      </c>
      <c r="S1846" s="910">
        <f>M1846/H1846</f>
        <v>302.37005615963676</v>
      </c>
      <c r="T1846" s="910">
        <v>302.37</v>
      </c>
      <c r="U1846" s="236">
        <v>44926</v>
      </c>
    </row>
    <row r="1847" spans="1:21" x14ac:dyDescent="0.2">
      <c r="A1847" s="905" t="s">
        <v>841</v>
      </c>
      <c r="B1847" s="45" t="s">
        <v>861</v>
      </c>
      <c r="C1847" s="22" t="s">
        <v>40</v>
      </c>
      <c r="D1847" s="907">
        <v>1960</v>
      </c>
      <c r="E1847" s="907">
        <v>1960</v>
      </c>
      <c r="F1847" s="46" t="s">
        <v>862</v>
      </c>
      <c r="G1847" s="22">
        <v>3</v>
      </c>
      <c r="H1847" s="910">
        <v>1673.8</v>
      </c>
      <c r="I1847" s="910">
        <v>1506.5</v>
      </c>
      <c r="J1847" s="910">
        <v>600</v>
      </c>
      <c r="K1847" s="462">
        <v>64</v>
      </c>
      <c r="L1847" s="10" t="s">
        <v>34</v>
      </c>
      <c r="M1847" s="111">
        <v>659812</v>
      </c>
      <c r="N1847" s="910">
        <v>0</v>
      </c>
      <c r="O1847" s="910">
        <v>310392.23</v>
      </c>
      <c r="P1847" s="910">
        <v>0</v>
      </c>
      <c r="Q1847" s="910">
        <v>349419.77</v>
      </c>
      <c r="R1847" s="910">
        <v>0</v>
      </c>
      <c r="S1847" s="910">
        <f>M1847/H1847</f>
        <v>394.20002389771776</v>
      </c>
      <c r="T1847" s="910">
        <v>394.2</v>
      </c>
      <c r="U1847" s="236">
        <v>44926</v>
      </c>
    </row>
    <row r="1848" spans="1:21" x14ac:dyDescent="0.2">
      <c r="A1848" s="746"/>
      <c r="B1848" s="41" t="s">
        <v>31</v>
      </c>
      <c r="C1848" s="19" t="s">
        <v>18</v>
      </c>
      <c r="D1848" s="19" t="s">
        <v>18</v>
      </c>
      <c r="E1848" s="19" t="s">
        <v>18</v>
      </c>
      <c r="F1848" s="19" t="s">
        <v>18</v>
      </c>
      <c r="G1848" s="19" t="s">
        <v>18</v>
      </c>
      <c r="H1848" s="13">
        <f>H1845</f>
        <v>1673.8</v>
      </c>
      <c r="I1848" s="13">
        <v>1506.5</v>
      </c>
      <c r="J1848" s="13">
        <f>J1845</f>
        <v>600</v>
      </c>
      <c r="K1848" s="547">
        <f>K1845</f>
        <v>64</v>
      </c>
      <c r="L1848" s="4" t="s">
        <v>18</v>
      </c>
      <c r="M1848" s="473">
        <v>1256907</v>
      </c>
      <c r="N1848" s="6">
        <v>0</v>
      </c>
      <c r="O1848" s="6">
        <v>591280.80000000005</v>
      </c>
      <c r="P1848" s="6">
        <v>0</v>
      </c>
      <c r="Q1848" s="6">
        <v>665626.19999999995</v>
      </c>
      <c r="R1848" s="6">
        <v>0</v>
      </c>
      <c r="S1848" s="13" t="s">
        <v>18</v>
      </c>
      <c r="T1848" s="13" t="s">
        <v>18</v>
      </c>
      <c r="U1848" s="414" t="s">
        <v>18</v>
      </c>
    </row>
    <row r="1849" spans="1:21" x14ac:dyDescent="0.2">
      <c r="A1849" s="905" t="s">
        <v>842</v>
      </c>
      <c r="B1849" s="45" t="s">
        <v>863</v>
      </c>
      <c r="C1849" s="22" t="s">
        <v>40</v>
      </c>
      <c r="D1849" s="22">
        <v>1960</v>
      </c>
      <c r="E1849" s="22">
        <v>1960</v>
      </c>
      <c r="F1849" s="22" t="s">
        <v>854</v>
      </c>
      <c r="G1849" s="22">
        <v>4</v>
      </c>
      <c r="H1849" s="910">
        <v>2890.8</v>
      </c>
      <c r="I1849" s="910">
        <v>2017.9</v>
      </c>
      <c r="J1849" s="910">
        <v>671.4</v>
      </c>
      <c r="K1849" s="462">
        <v>102</v>
      </c>
      <c r="L1849" s="10" t="s">
        <v>34</v>
      </c>
      <c r="M1849" s="51">
        <v>550196</v>
      </c>
      <c r="N1849" s="910">
        <v>0</v>
      </c>
      <c r="O1849" s="910">
        <v>258826.09999999998</v>
      </c>
      <c r="P1849" s="910">
        <v>0</v>
      </c>
      <c r="Q1849" s="910">
        <v>291369.90000000002</v>
      </c>
      <c r="R1849" s="910">
        <v>0</v>
      </c>
      <c r="S1849" s="910">
        <f>M1849/I1849</f>
        <v>272.65771346449276</v>
      </c>
      <c r="T1849" s="910">
        <v>174.42</v>
      </c>
      <c r="U1849" s="236">
        <v>44926</v>
      </c>
    </row>
    <row r="1850" spans="1:21" x14ac:dyDescent="0.2">
      <c r="A1850" s="905"/>
      <c r="B1850" s="41" t="s">
        <v>31</v>
      </c>
      <c r="C1850" s="19" t="s">
        <v>18</v>
      </c>
      <c r="D1850" s="19" t="s">
        <v>18</v>
      </c>
      <c r="E1850" s="19" t="s">
        <v>18</v>
      </c>
      <c r="F1850" s="19" t="s">
        <v>18</v>
      </c>
      <c r="G1850" s="19" t="s">
        <v>18</v>
      </c>
      <c r="H1850" s="13">
        <v>2890.8</v>
      </c>
      <c r="I1850" s="13">
        <v>2017.9</v>
      </c>
      <c r="J1850" s="13">
        <v>671.4</v>
      </c>
      <c r="K1850" s="547">
        <v>102</v>
      </c>
      <c r="L1850" s="4" t="s">
        <v>18</v>
      </c>
      <c r="M1850" s="474">
        <v>550196</v>
      </c>
      <c r="N1850" s="13">
        <v>0</v>
      </c>
      <c r="O1850" s="13">
        <v>258826.09999999998</v>
      </c>
      <c r="P1850" s="13">
        <v>0</v>
      </c>
      <c r="Q1850" s="13">
        <v>291369.90000000002</v>
      </c>
      <c r="R1850" s="13">
        <v>0</v>
      </c>
      <c r="S1850" s="13" t="s">
        <v>18</v>
      </c>
      <c r="T1850" s="13" t="s">
        <v>18</v>
      </c>
      <c r="U1850" s="414" t="s">
        <v>18</v>
      </c>
    </row>
    <row r="1851" spans="1:21" x14ac:dyDescent="0.2">
      <c r="A1851" s="905" t="s">
        <v>843</v>
      </c>
      <c r="B1851" s="45" t="s">
        <v>864</v>
      </c>
      <c r="C1851" s="22" t="s">
        <v>40</v>
      </c>
      <c r="D1851" s="22">
        <v>1961</v>
      </c>
      <c r="E1851" s="22">
        <v>1961</v>
      </c>
      <c r="F1851" s="22" t="s">
        <v>854</v>
      </c>
      <c r="G1851" s="19">
        <v>4</v>
      </c>
      <c r="H1851" s="910">
        <v>2184.6</v>
      </c>
      <c r="I1851" s="910">
        <v>1903.5</v>
      </c>
      <c r="J1851" s="910">
        <v>600</v>
      </c>
      <c r="K1851" s="462">
        <v>84</v>
      </c>
      <c r="L1851" s="10" t="s">
        <v>41</v>
      </c>
      <c r="M1851" s="51">
        <v>790827</v>
      </c>
      <c r="N1851" s="910">
        <v>0</v>
      </c>
      <c r="O1851" s="910">
        <v>372025</v>
      </c>
      <c r="P1851" s="910">
        <v>0</v>
      </c>
      <c r="Q1851" s="910">
        <v>418802</v>
      </c>
      <c r="R1851" s="910">
        <v>0</v>
      </c>
      <c r="S1851" s="910">
        <f>M1851/I1851</f>
        <v>415.45941686367217</v>
      </c>
      <c r="T1851" s="910">
        <v>242.11</v>
      </c>
      <c r="U1851" s="236">
        <v>44926</v>
      </c>
    </row>
    <row r="1852" spans="1:21" x14ac:dyDescent="0.2">
      <c r="A1852" s="905"/>
      <c r="B1852" s="41" t="s">
        <v>31</v>
      </c>
      <c r="C1852" s="19" t="s">
        <v>18</v>
      </c>
      <c r="D1852" s="19" t="s">
        <v>18</v>
      </c>
      <c r="E1852" s="19" t="s">
        <v>18</v>
      </c>
      <c r="F1852" s="19" t="s">
        <v>18</v>
      </c>
      <c r="G1852" s="19" t="s">
        <v>18</v>
      </c>
      <c r="H1852" s="13">
        <v>2184.6</v>
      </c>
      <c r="I1852" s="13">
        <v>1903.5</v>
      </c>
      <c r="J1852" s="13">
        <v>600</v>
      </c>
      <c r="K1852" s="547">
        <v>84</v>
      </c>
      <c r="L1852" s="4" t="s">
        <v>18</v>
      </c>
      <c r="M1852" s="474">
        <v>790827</v>
      </c>
      <c r="N1852" s="13">
        <v>0</v>
      </c>
      <c r="O1852" s="13">
        <v>372025</v>
      </c>
      <c r="P1852" s="13">
        <v>0</v>
      </c>
      <c r="Q1852" s="13">
        <v>418802</v>
      </c>
      <c r="R1852" s="13">
        <v>0</v>
      </c>
      <c r="S1852" s="13" t="s">
        <v>18</v>
      </c>
      <c r="T1852" s="13" t="s">
        <v>18</v>
      </c>
      <c r="U1852" s="414" t="s">
        <v>18</v>
      </c>
    </row>
    <row r="1853" spans="1:21" x14ac:dyDescent="0.2">
      <c r="A1853" s="905" t="s">
        <v>844</v>
      </c>
      <c r="B1853" s="45" t="s">
        <v>865</v>
      </c>
      <c r="C1853" s="22" t="s">
        <v>40</v>
      </c>
      <c r="D1853" s="22">
        <v>1961</v>
      </c>
      <c r="E1853" s="22">
        <v>1961</v>
      </c>
      <c r="F1853" s="22" t="s">
        <v>854</v>
      </c>
      <c r="G1853" s="22">
        <v>4</v>
      </c>
      <c r="H1853" s="910">
        <v>2184.6</v>
      </c>
      <c r="I1853" s="910">
        <v>1903.5</v>
      </c>
      <c r="J1853" s="910">
        <v>600</v>
      </c>
      <c r="K1853" s="462">
        <v>89</v>
      </c>
      <c r="L1853" s="10" t="s">
        <v>36</v>
      </c>
      <c r="M1853" s="51">
        <v>1771519</v>
      </c>
      <c r="N1853" s="910">
        <v>0</v>
      </c>
      <c r="O1853" s="910">
        <v>833367.29</v>
      </c>
      <c r="P1853" s="910">
        <v>0</v>
      </c>
      <c r="Q1853" s="910">
        <v>938151.71</v>
      </c>
      <c r="R1853" s="910">
        <v>0</v>
      </c>
      <c r="S1853" s="910">
        <f>M1853/I1853</f>
        <v>930.66403992645132</v>
      </c>
      <c r="T1853" s="910">
        <v>645.02</v>
      </c>
      <c r="U1853" s="236">
        <v>44926</v>
      </c>
    </row>
    <row r="1854" spans="1:21" x14ac:dyDescent="0.2">
      <c r="A1854" s="905" t="s">
        <v>844</v>
      </c>
      <c r="B1854" s="45" t="s">
        <v>865</v>
      </c>
      <c r="C1854" s="22" t="s">
        <v>40</v>
      </c>
      <c r="D1854" s="22">
        <v>1961</v>
      </c>
      <c r="E1854" s="22">
        <v>1961</v>
      </c>
      <c r="F1854" s="22" t="s">
        <v>854</v>
      </c>
      <c r="G1854" s="22">
        <v>4</v>
      </c>
      <c r="H1854" s="910">
        <v>2184.6</v>
      </c>
      <c r="I1854" s="910">
        <v>1903.5</v>
      </c>
      <c r="J1854" s="910">
        <v>600</v>
      </c>
      <c r="K1854" s="462">
        <v>89</v>
      </c>
      <c r="L1854" s="10" t="s">
        <v>34</v>
      </c>
      <c r="M1854" s="51">
        <v>591937</v>
      </c>
      <c r="N1854" s="910">
        <v>0</v>
      </c>
      <c r="O1854" s="910">
        <v>278462.12</v>
      </c>
      <c r="P1854" s="910">
        <v>0</v>
      </c>
      <c r="Q1854" s="910">
        <v>313474.88</v>
      </c>
      <c r="R1854" s="910">
        <v>0</v>
      </c>
      <c r="S1854" s="910">
        <f>M1854/I1854</f>
        <v>310.97294457578147</v>
      </c>
      <c r="T1854" s="910">
        <v>174.42</v>
      </c>
      <c r="U1854" s="236">
        <v>44926</v>
      </c>
    </row>
    <row r="1855" spans="1:21" x14ac:dyDescent="0.2">
      <c r="A1855" s="746"/>
      <c r="B1855" s="41" t="s">
        <v>31</v>
      </c>
      <c r="C1855" s="19" t="s">
        <v>18</v>
      </c>
      <c r="D1855" s="19" t="s">
        <v>18</v>
      </c>
      <c r="E1855" s="19" t="s">
        <v>18</v>
      </c>
      <c r="F1855" s="19" t="s">
        <v>18</v>
      </c>
      <c r="G1855" s="19" t="s">
        <v>18</v>
      </c>
      <c r="H1855" s="13">
        <v>2184.6</v>
      </c>
      <c r="I1855" s="13">
        <v>1903.5</v>
      </c>
      <c r="J1855" s="13">
        <v>600</v>
      </c>
      <c r="K1855" s="547">
        <v>89</v>
      </c>
      <c r="L1855" s="4" t="s">
        <v>18</v>
      </c>
      <c r="M1855" s="474">
        <v>2363456</v>
      </c>
      <c r="N1855" s="13">
        <v>0</v>
      </c>
      <c r="O1855" s="13">
        <v>1111829.4100000001</v>
      </c>
      <c r="P1855" s="13">
        <v>0</v>
      </c>
      <c r="Q1855" s="13">
        <v>1251626.5899999999</v>
      </c>
      <c r="R1855" s="13">
        <v>0</v>
      </c>
      <c r="S1855" s="13" t="s">
        <v>18</v>
      </c>
      <c r="T1855" s="13" t="s">
        <v>18</v>
      </c>
      <c r="U1855" s="414" t="s">
        <v>18</v>
      </c>
    </row>
    <row r="1856" spans="1:21" x14ac:dyDescent="0.2">
      <c r="A1856" s="905" t="s">
        <v>845</v>
      </c>
      <c r="B1856" s="45" t="s">
        <v>853</v>
      </c>
      <c r="C1856" s="22" t="s">
        <v>40</v>
      </c>
      <c r="D1856" s="907">
        <v>1964</v>
      </c>
      <c r="E1856" s="907">
        <v>1964</v>
      </c>
      <c r="F1856" s="46" t="s">
        <v>854</v>
      </c>
      <c r="G1856" s="22">
        <v>4</v>
      </c>
      <c r="H1856" s="910">
        <v>2773.8</v>
      </c>
      <c r="I1856" s="910">
        <v>2551.8000000000002</v>
      </c>
      <c r="J1856" s="910">
        <v>859</v>
      </c>
      <c r="K1856" s="462">
        <v>75</v>
      </c>
      <c r="L1856" s="1" t="s">
        <v>87</v>
      </c>
      <c r="M1856" s="111">
        <v>216024</v>
      </c>
      <c r="N1856" s="910">
        <v>0</v>
      </c>
      <c r="O1856" s="910">
        <v>101623.15</v>
      </c>
      <c r="P1856" s="910">
        <v>0</v>
      </c>
      <c r="Q1856" s="910">
        <v>114400.85</v>
      </c>
      <c r="R1856" s="910">
        <v>0</v>
      </c>
      <c r="S1856" s="910">
        <f t="shared" ref="S1856:S1865" si="565">M1856/H1856</f>
        <v>77.880164395414226</v>
      </c>
      <c r="T1856" s="910">
        <v>77.88</v>
      </c>
      <c r="U1856" s="236">
        <v>44926</v>
      </c>
    </row>
    <row r="1857" spans="1:21" x14ac:dyDescent="0.2">
      <c r="A1857" s="905" t="s">
        <v>845</v>
      </c>
      <c r="B1857" s="45" t="s">
        <v>853</v>
      </c>
      <c r="C1857" s="22" t="s">
        <v>40</v>
      </c>
      <c r="D1857" s="907">
        <v>1964</v>
      </c>
      <c r="E1857" s="907">
        <v>1964</v>
      </c>
      <c r="F1857" s="46" t="s">
        <v>854</v>
      </c>
      <c r="G1857" s="22">
        <v>4</v>
      </c>
      <c r="H1857" s="910">
        <v>2773.8</v>
      </c>
      <c r="I1857" s="910">
        <v>2551.8000000000002</v>
      </c>
      <c r="J1857" s="910">
        <v>859</v>
      </c>
      <c r="K1857" s="462">
        <v>75</v>
      </c>
      <c r="L1857" s="10" t="s">
        <v>36</v>
      </c>
      <c r="M1857" s="111">
        <v>1789156</v>
      </c>
      <c r="N1857" s="910">
        <v>0</v>
      </c>
      <c r="O1857" s="910">
        <v>841664.18</v>
      </c>
      <c r="P1857" s="910">
        <v>0</v>
      </c>
      <c r="Q1857" s="910">
        <v>947491.82</v>
      </c>
      <c r="R1857" s="910">
        <v>0</v>
      </c>
      <c r="S1857" s="910">
        <f t="shared" si="565"/>
        <v>645.01982839426057</v>
      </c>
      <c r="T1857" s="910">
        <v>645.02</v>
      </c>
      <c r="U1857" s="236">
        <v>44926</v>
      </c>
    </row>
    <row r="1858" spans="1:21" x14ac:dyDescent="0.2">
      <c r="A1858" s="905" t="s">
        <v>845</v>
      </c>
      <c r="B1858" s="45" t="s">
        <v>853</v>
      </c>
      <c r="C1858" s="22" t="s">
        <v>40</v>
      </c>
      <c r="D1858" s="907">
        <v>1964</v>
      </c>
      <c r="E1858" s="907">
        <v>1964</v>
      </c>
      <c r="F1858" s="46" t="s">
        <v>854</v>
      </c>
      <c r="G1858" s="22">
        <v>4</v>
      </c>
      <c r="H1858" s="910">
        <v>2773.8</v>
      </c>
      <c r="I1858" s="910">
        <v>2551.8000000000002</v>
      </c>
      <c r="J1858" s="910">
        <v>859</v>
      </c>
      <c r="K1858" s="462">
        <v>75</v>
      </c>
      <c r="L1858" s="1" t="s">
        <v>94</v>
      </c>
      <c r="M1858" s="111">
        <v>164070</v>
      </c>
      <c r="N1858" s="910">
        <v>0</v>
      </c>
      <c r="O1858" s="910">
        <v>77182.67</v>
      </c>
      <c r="P1858" s="910">
        <v>0</v>
      </c>
      <c r="Q1858" s="910">
        <v>86887.33</v>
      </c>
      <c r="R1858" s="910">
        <v>0</v>
      </c>
      <c r="S1858" s="910">
        <f t="shared" si="565"/>
        <v>59.149902660609989</v>
      </c>
      <c r="T1858" s="910">
        <v>59.15</v>
      </c>
      <c r="U1858" s="236">
        <v>44926</v>
      </c>
    </row>
    <row r="1859" spans="1:21" x14ac:dyDescent="0.2">
      <c r="A1859" s="905" t="s">
        <v>845</v>
      </c>
      <c r="B1859" s="45" t="s">
        <v>853</v>
      </c>
      <c r="C1859" s="22" t="s">
        <v>40</v>
      </c>
      <c r="D1859" s="907">
        <v>1964</v>
      </c>
      <c r="E1859" s="907">
        <v>1964</v>
      </c>
      <c r="F1859" s="46" t="s">
        <v>854</v>
      </c>
      <c r="G1859" s="22">
        <v>4</v>
      </c>
      <c r="H1859" s="910">
        <v>2773.8</v>
      </c>
      <c r="I1859" s="910">
        <v>2551.8000000000002</v>
      </c>
      <c r="J1859" s="910">
        <v>859</v>
      </c>
      <c r="K1859" s="462">
        <v>75</v>
      </c>
      <c r="L1859" s="10" t="s">
        <v>34</v>
      </c>
      <c r="M1859" s="111">
        <v>483806</v>
      </c>
      <c r="N1859" s="910">
        <v>0</v>
      </c>
      <c r="O1859" s="910">
        <v>227594.56</v>
      </c>
      <c r="P1859" s="910">
        <v>0</v>
      </c>
      <c r="Q1859" s="910">
        <v>256211.44</v>
      </c>
      <c r="R1859" s="910">
        <v>0</v>
      </c>
      <c r="S1859" s="910">
        <f t="shared" si="565"/>
        <v>174.41992933881318</v>
      </c>
      <c r="T1859" s="910">
        <v>174.42</v>
      </c>
      <c r="U1859" s="236">
        <v>44926</v>
      </c>
    </row>
    <row r="1860" spans="1:21" x14ac:dyDescent="0.2">
      <c r="A1860" s="905" t="s">
        <v>845</v>
      </c>
      <c r="B1860" s="45" t="s">
        <v>853</v>
      </c>
      <c r="C1860" s="22" t="s">
        <v>40</v>
      </c>
      <c r="D1860" s="907">
        <v>1964</v>
      </c>
      <c r="E1860" s="907">
        <v>1964</v>
      </c>
      <c r="F1860" s="46" t="s">
        <v>854</v>
      </c>
      <c r="G1860" s="22">
        <v>4</v>
      </c>
      <c r="H1860" s="910">
        <v>2773.8</v>
      </c>
      <c r="I1860" s="910">
        <v>2551.8000000000002</v>
      </c>
      <c r="J1860" s="910">
        <v>859</v>
      </c>
      <c r="K1860" s="462">
        <v>75</v>
      </c>
      <c r="L1860" s="10" t="s">
        <v>37</v>
      </c>
      <c r="M1860" s="111">
        <v>164070</v>
      </c>
      <c r="N1860" s="910">
        <v>0</v>
      </c>
      <c r="O1860" s="910">
        <v>77182.67</v>
      </c>
      <c r="P1860" s="910">
        <v>0</v>
      </c>
      <c r="Q1860" s="910">
        <v>86887.33</v>
      </c>
      <c r="R1860" s="910">
        <v>0</v>
      </c>
      <c r="S1860" s="910">
        <f t="shared" si="565"/>
        <v>59.149902660609989</v>
      </c>
      <c r="T1860" s="910">
        <v>59.15</v>
      </c>
      <c r="U1860" s="236">
        <v>44926</v>
      </c>
    </row>
    <row r="1861" spans="1:21" x14ac:dyDescent="0.2">
      <c r="A1861" s="905" t="s">
        <v>845</v>
      </c>
      <c r="B1861" s="45" t="s">
        <v>853</v>
      </c>
      <c r="C1861" s="22" t="s">
        <v>40</v>
      </c>
      <c r="D1861" s="907">
        <v>1964</v>
      </c>
      <c r="E1861" s="907">
        <v>1964</v>
      </c>
      <c r="F1861" s="46" t="s">
        <v>854</v>
      </c>
      <c r="G1861" s="22">
        <v>4</v>
      </c>
      <c r="H1861" s="910">
        <v>2773.8</v>
      </c>
      <c r="I1861" s="910">
        <v>2551.8000000000002</v>
      </c>
      <c r="J1861" s="910">
        <v>859</v>
      </c>
      <c r="K1861" s="462">
        <v>75</v>
      </c>
      <c r="L1861" s="10" t="s">
        <v>41</v>
      </c>
      <c r="M1861" s="111">
        <v>671565</v>
      </c>
      <c r="N1861" s="910">
        <v>0</v>
      </c>
      <c r="O1861" s="910">
        <v>315921.14</v>
      </c>
      <c r="P1861" s="910">
        <v>0</v>
      </c>
      <c r="Q1861" s="910">
        <v>355643.86</v>
      </c>
      <c r="R1861" s="910">
        <v>0</v>
      </c>
      <c r="S1861" s="910">
        <f t="shared" si="565"/>
        <v>242.11010166558509</v>
      </c>
      <c r="T1861" s="910">
        <v>242.11</v>
      </c>
      <c r="U1861" s="236">
        <v>44926</v>
      </c>
    </row>
    <row r="1862" spans="1:21" x14ac:dyDescent="0.2">
      <c r="A1862" s="905" t="s">
        <v>845</v>
      </c>
      <c r="B1862" s="45" t="s">
        <v>853</v>
      </c>
      <c r="C1862" s="22" t="s">
        <v>40</v>
      </c>
      <c r="D1862" s="907">
        <v>1964</v>
      </c>
      <c r="E1862" s="907">
        <v>1964</v>
      </c>
      <c r="F1862" s="46" t="s">
        <v>854</v>
      </c>
      <c r="G1862" s="22">
        <v>4</v>
      </c>
      <c r="H1862" s="910">
        <v>2773.8</v>
      </c>
      <c r="I1862" s="910">
        <v>2551.8000000000002</v>
      </c>
      <c r="J1862" s="910">
        <v>859</v>
      </c>
      <c r="K1862" s="462">
        <v>75</v>
      </c>
      <c r="L1862" s="1" t="s">
        <v>462</v>
      </c>
      <c r="M1862" s="111">
        <v>164070</v>
      </c>
      <c r="N1862" s="910">
        <v>0</v>
      </c>
      <c r="O1862" s="910">
        <v>77182.67</v>
      </c>
      <c r="P1862" s="910">
        <v>0</v>
      </c>
      <c r="Q1862" s="910">
        <v>86887.33</v>
      </c>
      <c r="R1862" s="910">
        <v>0</v>
      </c>
      <c r="S1862" s="910">
        <f t="shared" si="565"/>
        <v>59.149902660609989</v>
      </c>
      <c r="T1862" s="910">
        <v>59.15</v>
      </c>
      <c r="U1862" s="236">
        <v>44926</v>
      </c>
    </row>
    <row r="1863" spans="1:21" x14ac:dyDescent="0.2">
      <c r="A1863" s="905" t="s">
        <v>845</v>
      </c>
      <c r="B1863" s="45" t="s">
        <v>853</v>
      </c>
      <c r="C1863" s="22" t="s">
        <v>40</v>
      </c>
      <c r="D1863" s="907">
        <v>1964</v>
      </c>
      <c r="E1863" s="907">
        <v>1964</v>
      </c>
      <c r="F1863" s="46" t="s">
        <v>854</v>
      </c>
      <c r="G1863" s="22">
        <v>4</v>
      </c>
      <c r="H1863" s="910">
        <v>2773.8</v>
      </c>
      <c r="I1863" s="910">
        <v>2551.8000000000002</v>
      </c>
      <c r="J1863" s="910">
        <v>859</v>
      </c>
      <c r="K1863" s="462">
        <v>75</v>
      </c>
      <c r="L1863" s="10" t="s">
        <v>48</v>
      </c>
      <c r="M1863" s="111">
        <v>1184579</v>
      </c>
      <c r="N1863" s="910">
        <v>0</v>
      </c>
      <c r="O1863" s="910">
        <v>557255.89</v>
      </c>
      <c r="P1863" s="910">
        <v>0</v>
      </c>
      <c r="Q1863" s="910">
        <v>627323.11</v>
      </c>
      <c r="R1863" s="910">
        <v>0</v>
      </c>
      <c r="S1863" s="910">
        <f t="shared" si="565"/>
        <v>427.05998990554474</v>
      </c>
      <c r="T1863" s="910">
        <v>427.06</v>
      </c>
      <c r="U1863" s="236">
        <v>44926</v>
      </c>
    </row>
    <row r="1864" spans="1:21" ht="25.5" x14ac:dyDescent="0.2">
      <c r="A1864" s="905" t="s">
        <v>845</v>
      </c>
      <c r="B1864" s="45" t="s">
        <v>853</v>
      </c>
      <c r="C1864" s="22" t="s">
        <v>40</v>
      </c>
      <c r="D1864" s="907">
        <v>1964</v>
      </c>
      <c r="E1864" s="907">
        <v>1964</v>
      </c>
      <c r="F1864" s="46" t="s">
        <v>854</v>
      </c>
      <c r="G1864" s="22">
        <v>4</v>
      </c>
      <c r="H1864" s="910">
        <v>2773.8</v>
      </c>
      <c r="I1864" s="910">
        <v>2551.8000000000002</v>
      </c>
      <c r="J1864" s="910">
        <v>859</v>
      </c>
      <c r="K1864" s="333">
        <v>75</v>
      </c>
      <c r="L1864" s="1" t="s">
        <v>96</v>
      </c>
      <c r="M1864" s="111">
        <v>218742</v>
      </c>
      <c r="N1864" s="910">
        <v>0</v>
      </c>
      <c r="O1864" s="910">
        <v>102901.75999999999</v>
      </c>
      <c r="P1864" s="910">
        <v>0</v>
      </c>
      <c r="Q1864" s="910">
        <v>115840.24</v>
      </c>
      <c r="R1864" s="910">
        <v>0</v>
      </c>
      <c r="S1864" s="910">
        <f t="shared" si="565"/>
        <v>78.860047588146216</v>
      </c>
      <c r="T1864" s="910">
        <v>78.86</v>
      </c>
      <c r="U1864" s="236">
        <v>44926</v>
      </c>
    </row>
    <row r="1865" spans="1:21" x14ac:dyDescent="0.2">
      <c r="A1865" s="905" t="s">
        <v>845</v>
      </c>
      <c r="B1865" s="45" t="s">
        <v>853</v>
      </c>
      <c r="C1865" s="22" t="s">
        <v>40</v>
      </c>
      <c r="D1865" s="907">
        <v>1964</v>
      </c>
      <c r="E1865" s="907">
        <v>1964</v>
      </c>
      <c r="F1865" s="46" t="s">
        <v>854</v>
      </c>
      <c r="G1865" s="22">
        <v>4</v>
      </c>
      <c r="H1865" s="910">
        <v>2773.8</v>
      </c>
      <c r="I1865" s="910">
        <v>2551.8000000000002</v>
      </c>
      <c r="J1865" s="910">
        <v>859</v>
      </c>
      <c r="K1865" s="333">
        <v>75</v>
      </c>
      <c r="L1865" s="10" t="s">
        <v>95</v>
      </c>
      <c r="M1865" s="111">
        <v>781352</v>
      </c>
      <c r="N1865" s="910">
        <v>0</v>
      </c>
      <c r="O1865" s="910">
        <v>367567.72</v>
      </c>
      <c r="P1865" s="910">
        <v>0</v>
      </c>
      <c r="Q1865" s="910">
        <v>413784.28</v>
      </c>
      <c r="R1865" s="910">
        <v>0</v>
      </c>
      <c r="S1865" s="910">
        <f t="shared" si="565"/>
        <v>281.69010022352006</v>
      </c>
      <c r="T1865" s="910">
        <v>281.69</v>
      </c>
      <c r="U1865" s="236">
        <v>44926</v>
      </c>
    </row>
    <row r="1866" spans="1:21" x14ac:dyDescent="0.2">
      <c r="A1866" s="746"/>
      <c r="B1866" s="41" t="s">
        <v>31</v>
      </c>
      <c r="C1866" s="19" t="s">
        <v>18</v>
      </c>
      <c r="D1866" s="19" t="s">
        <v>18</v>
      </c>
      <c r="E1866" s="19" t="s">
        <v>18</v>
      </c>
      <c r="F1866" s="19" t="s">
        <v>18</v>
      </c>
      <c r="G1866" s="19" t="s">
        <v>18</v>
      </c>
      <c r="H1866" s="13">
        <f>H1856</f>
        <v>2773.8</v>
      </c>
      <c r="I1866" s="13">
        <f>I1856</f>
        <v>2551.8000000000002</v>
      </c>
      <c r="J1866" s="13">
        <f>J1856</f>
        <v>859</v>
      </c>
      <c r="K1866" s="345">
        <f>K1856</f>
        <v>75</v>
      </c>
      <c r="L1866" s="4" t="s">
        <v>18</v>
      </c>
      <c r="M1866" s="473">
        <v>5837434</v>
      </c>
      <c r="N1866" s="6">
        <v>0</v>
      </c>
      <c r="O1866" s="6">
        <v>2746076.41</v>
      </c>
      <c r="P1866" s="6">
        <v>0</v>
      </c>
      <c r="Q1866" s="6">
        <v>3091357.59</v>
      </c>
      <c r="R1866" s="6">
        <v>0</v>
      </c>
      <c r="S1866" s="13" t="s">
        <v>18</v>
      </c>
      <c r="T1866" s="13" t="s">
        <v>18</v>
      </c>
      <c r="U1866" s="414" t="s">
        <v>18</v>
      </c>
    </row>
    <row r="1867" spans="1:21" x14ac:dyDescent="0.2">
      <c r="A1867" s="905" t="s">
        <v>846</v>
      </c>
      <c r="B1867" s="45" t="s">
        <v>866</v>
      </c>
      <c r="C1867" s="22" t="s">
        <v>40</v>
      </c>
      <c r="D1867" s="907">
        <v>1991</v>
      </c>
      <c r="E1867" s="907">
        <v>1991</v>
      </c>
      <c r="F1867" s="46" t="s">
        <v>810</v>
      </c>
      <c r="G1867" s="22">
        <v>5</v>
      </c>
      <c r="H1867" s="910">
        <v>7597.4</v>
      </c>
      <c r="I1867" s="910">
        <v>7021.8</v>
      </c>
      <c r="J1867" s="910">
        <v>1839.8</v>
      </c>
      <c r="K1867" s="333">
        <v>254</v>
      </c>
      <c r="L1867" s="10" t="s">
        <v>93</v>
      </c>
      <c r="M1867" s="111">
        <v>224123</v>
      </c>
      <c r="N1867" s="910">
        <v>0</v>
      </c>
      <c r="O1867" s="910">
        <v>105433.12</v>
      </c>
      <c r="P1867" s="910">
        <v>0</v>
      </c>
      <c r="Q1867" s="910">
        <v>118689.88</v>
      </c>
      <c r="R1867" s="910">
        <v>0</v>
      </c>
      <c r="S1867" s="910">
        <f>M1867/H1867</f>
        <v>29.499960512807014</v>
      </c>
      <c r="T1867" s="910">
        <v>29.5</v>
      </c>
      <c r="U1867" s="236">
        <v>44926</v>
      </c>
    </row>
    <row r="1868" spans="1:21" x14ac:dyDescent="0.2">
      <c r="A1868" s="905" t="s">
        <v>846</v>
      </c>
      <c r="B1868" s="45" t="s">
        <v>866</v>
      </c>
      <c r="C1868" s="22" t="s">
        <v>40</v>
      </c>
      <c r="D1868" s="907">
        <v>1991</v>
      </c>
      <c r="E1868" s="907">
        <v>1991</v>
      </c>
      <c r="F1868" s="46" t="s">
        <v>810</v>
      </c>
      <c r="G1868" s="22">
        <v>5</v>
      </c>
      <c r="H1868" s="910">
        <v>7597.4</v>
      </c>
      <c r="I1868" s="910">
        <v>7021.8</v>
      </c>
      <c r="J1868" s="910">
        <v>1839.8</v>
      </c>
      <c r="K1868" s="333">
        <v>254</v>
      </c>
      <c r="L1868" s="10" t="s">
        <v>49</v>
      </c>
      <c r="M1868" s="111">
        <v>6446935</v>
      </c>
      <c r="N1868" s="910">
        <v>0</v>
      </c>
      <c r="O1868" s="910">
        <v>3032801.09</v>
      </c>
      <c r="P1868" s="910">
        <v>0</v>
      </c>
      <c r="Q1868" s="910">
        <v>3414133.91</v>
      </c>
      <c r="R1868" s="910">
        <v>0</v>
      </c>
      <c r="S1868" s="910">
        <f>M1868/J1868</f>
        <v>3504.1499075986521</v>
      </c>
      <c r="T1868" s="910">
        <v>3504.15</v>
      </c>
      <c r="U1868" s="236">
        <v>44926</v>
      </c>
    </row>
    <row r="1869" spans="1:21" ht="25.5" x14ac:dyDescent="0.2">
      <c r="A1869" s="905" t="s">
        <v>846</v>
      </c>
      <c r="B1869" s="45" t="s">
        <v>866</v>
      </c>
      <c r="C1869" s="22" t="s">
        <v>40</v>
      </c>
      <c r="D1869" s="907">
        <v>1991</v>
      </c>
      <c r="E1869" s="907">
        <v>1991</v>
      </c>
      <c r="F1869" s="46" t="s">
        <v>810</v>
      </c>
      <c r="G1869" s="22">
        <v>5</v>
      </c>
      <c r="H1869" s="910">
        <v>7597.4</v>
      </c>
      <c r="I1869" s="910">
        <v>7021.8</v>
      </c>
      <c r="J1869" s="910">
        <v>1839.8</v>
      </c>
      <c r="K1869" s="333">
        <v>254</v>
      </c>
      <c r="L1869" s="1" t="s">
        <v>96</v>
      </c>
      <c r="M1869" s="111">
        <v>426898</v>
      </c>
      <c r="N1869" s="111">
        <v>0</v>
      </c>
      <c r="O1869" s="910">
        <v>200823.6</v>
      </c>
      <c r="P1869" s="40">
        <v>0</v>
      </c>
      <c r="Q1869" s="910">
        <v>226074.4</v>
      </c>
      <c r="R1869" s="40">
        <v>0</v>
      </c>
      <c r="S1869" s="910">
        <v>56.19</v>
      </c>
      <c r="T1869" s="910">
        <v>56.19</v>
      </c>
      <c r="U1869" s="236">
        <v>44926</v>
      </c>
    </row>
    <row r="1870" spans="1:21" x14ac:dyDescent="0.2">
      <c r="A1870" s="746"/>
      <c r="B1870" s="41" t="s">
        <v>31</v>
      </c>
      <c r="C1870" s="19" t="s">
        <v>18</v>
      </c>
      <c r="D1870" s="19" t="s">
        <v>18</v>
      </c>
      <c r="E1870" s="19" t="s">
        <v>18</v>
      </c>
      <c r="F1870" s="19" t="s">
        <v>18</v>
      </c>
      <c r="G1870" s="19" t="s">
        <v>18</v>
      </c>
      <c r="H1870" s="13">
        <f>H1867</f>
        <v>7597.4</v>
      </c>
      <c r="I1870" s="13">
        <f>I1867</f>
        <v>7021.8</v>
      </c>
      <c r="J1870" s="13">
        <f>J1867</f>
        <v>1839.8</v>
      </c>
      <c r="K1870" s="345">
        <f>K1867</f>
        <v>254</v>
      </c>
      <c r="L1870" s="4" t="s">
        <v>18</v>
      </c>
      <c r="M1870" s="473">
        <v>7097956</v>
      </c>
      <c r="N1870" s="473">
        <v>0</v>
      </c>
      <c r="O1870" s="473">
        <v>3339057.81</v>
      </c>
      <c r="P1870" s="473">
        <v>0</v>
      </c>
      <c r="Q1870" s="473">
        <v>3758898.19</v>
      </c>
      <c r="R1870" s="473">
        <v>0</v>
      </c>
      <c r="S1870" s="13" t="s">
        <v>18</v>
      </c>
      <c r="T1870" s="13" t="s">
        <v>18</v>
      </c>
      <c r="U1870" s="414" t="s">
        <v>18</v>
      </c>
    </row>
    <row r="1871" spans="1:21" x14ac:dyDescent="0.2">
      <c r="A1871" s="905" t="s">
        <v>847</v>
      </c>
      <c r="B1871" s="45" t="s">
        <v>867</v>
      </c>
      <c r="C1871" s="22" t="s">
        <v>40</v>
      </c>
      <c r="D1871" s="907">
        <v>1989</v>
      </c>
      <c r="E1871" s="907">
        <v>1989</v>
      </c>
      <c r="F1871" s="46" t="s">
        <v>810</v>
      </c>
      <c r="G1871" s="22">
        <v>5</v>
      </c>
      <c r="H1871" s="910">
        <v>4770.3</v>
      </c>
      <c r="I1871" s="910">
        <v>4248.1000000000004</v>
      </c>
      <c r="J1871" s="910">
        <v>1105.8</v>
      </c>
      <c r="K1871" s="333">
        <v>181</v>
      </c>
      <c r="L1871" s="10" t="s">
        <v>93</v>
      </c>
      <c r="M1871" s="111">
        <v>140724</v>
      </c>
      <c r="N1871" s="910">
        <v>0</v>
      </c>
      <c r="O1871" s="910">
        <v>66200.12</v>
      </c>
      <c r="P1871" s="910">
        <v>0</v>
      </c>
      <c r="Q1871" s="910">
        <v>74523.88</v>
      </c>
      <c r="R1871" s="910">
        <v>0</v>
      </c>
      <c r="S1871" s="910">
        <f>M1871/H1871</f>
        <v>29.500031444563234</v>
      </c>
      <c r="T1871" s="910">
        <v>29.5</v>
      </c>
      <c r="U1871" s="236">
        <v>44926</v>
      </c>
    </row>
    <row r="1872" spans="1:21" ht="25.5" x14ac:dyDescent="0.2">
      <c r="A1872" s="905" t="s">
        <v>847</v>
      </c>
      <c r="B1872" s="45" t="s">
        <v>867</v>
      </c>
      <c r="C1872" s="22" t="s">
        <v>40</v>
      </c>
      <c r="D1872" s="907">
        <v>1989</v>
      </c>
      <c r="E1872" s="907">
        <v>1989</v>
      </c>
      <c r="F1872" s="46" t="s">
        <v>810</v>
      </c>
      <c r="G1872" s="22">
        <v>5</v>
      </c>
      <c r="H1872" s="910">
        <v>4770.3</v>
      </c>
      <c r="I1872" s="910">
        <v>4248.1000000000004</v>
      </c>
      <c r="J1872" s="910">
        <v>1105.8</v>
      </c>
      <c r="K1872" s="333">
        <v>181</v>
      </c>
      <c r="L1872" s="1" t="s">
        <v>96</v>
      </c>
      <c r="M1872" s="111">
        <v>268043</v>
      </c>
      <c r="N1872" s="910">
        <v>0</v>
      </c>
      <c r="O1872" s="910">
        <v>126094.20000000001</v>
      </c>
      <c r="P1872" s="910">
        <v>0</v>
      </c>
      <c r="Q1872" s="910">
        <v>141948.79999999999</v>
      </c>
      <c r="R1872" s="910">
        <v>0</v>
      </c>
      <c r="S1872" s="910">
        <f>M1872/H1872</f>
        <v>56.189967088023813</v>
      </c>
      <c r="T1872" s="910">
        <v>56.19</v>
      </c>
      <c r="U1872" s="236">
        <v>44926</v>
      </c>
    </row>
    <row r="1873" spans="1:21" x14ac:dyDescent="0.2">
      <c r="A1873" s="746"/>
      <c r="B1873" s="41" t="s">
        <v>31</v>
      </c>
      <c r="C1873" s="19" t="s">
        <v>18</v>
      </c>
      <c r="D1873" s="19" t="s">
        <v>18</v>
      </c>
      <c r="E1873" s="19" t="s">
        <v>18</v>
      </c>
      <c r="F1873" s="19" t="s">
        <v>18</v>
      </c>
      <c r="G1873" s="19" t="s">
        <v>18</v>
      </c>
      <c r="H1873" s="13">
        <f>H1872</f>
        <v>4770.3</v>
      </c>
      <c r="I1873" s="13">
        <v>4411</v>
      </c>
      <c r="J1873" s="13">
        <f>J1872</f>
        <v>1105.8</v>
      </c>
      <c r="K1873" s="547">
        <f>K1872</f>
        <v>181</v>
      </c>
      <c r="L1873" s="4" t="s">
        <v>18</v>
      </c>
      <c r="M1873" s="473">
        <v>408767</v>
      </c>
      <c r="N1873" s="6">
        <v>0</v>
      </c>
      <c r="O1873" s="6">
        <v>192294.32</v>
      </c>
      <c r="P1873" s="6">
        <v>0</v>
      </c>
      <c r="Q1873" s="6">
        <v>216472.68</v>
      </c>
      <c r="R1873" s="6">
        <v>0</v>
      </c>
      <c r="S1873" s="13" t="s">
        <v>18</v>
      </c>
      <c r="T1873" s="13" t="s">
        <v>18</v>
      </c>
      <c r="U1873" s="414" t="s">
        <v>18</v>
      </c>
    </row>
    <row r="1874" spans="1:21" ht="25.5" x14ac:dyDescent="0.2">
      <c r="A1874" s="905" t="s">
        <v>848</v>
      </c>
      <c r="B1874" s="45" t="s">
        <v>868</v>
      </c>
      <c r="C1874" s="22" t="s">
        <v>40</v>
      </c>
      <c r="D1874" s="907">
        <v>1989</v>
      </c>
      <c r="E1874" s="907">
        <v>1989</v>
      </c>
      <c r="F1874" s="46" t="s">
        <v>810</v>
      </c>
      <c r="G1874" s="22">
        <v>5</v>
      </c>
      <c r="H1874" s="910">
        <v>4768.8</v>
      </c>
      <c r="I1874" s="910">
        <v>4249.3999999999996</v>
      </c>
      <c r="J1874" s="910">
        <v>1097.5</v>
      </c>
      <c r="K1874" s="333">
        <v>151</v>
      </c>
      <c r="L1874" s="1" t="s">
        <v>96</v>
      </c>
      <c r="M1874" s="111">
        <v>267959</v>
      </c>
      <c r="N1874" s="910">
        <v>0</v>
      </c>
      <c r="O1874" s="910">
        <v>126054.68</v>
      </c>
      <c r="P1874" s="910">
        <v>0</v>
      </c>
      <c r="Q1874" s="910">
        <v>141904.32000000001</v>
      </c>
      <c r="R1874" s="910">
        <v>0</v>
      </c>
      <c r="S1874" s="910">
        <f>M1874/H1874</f>
        <v>56.190026841134035</v>
      </c>
      <c r="T1874" s="910">
        <v>56.19</v>
      </c>
      <c r="U1874" s="236">
        <v>44926</v>
      </c>
    </row>
    <row r="1875" spans="1:21" x14ac:dyDescent="0.2">
      <c r="A1875" s="746"/>
      <c r="B1875" s="41" t="s">
        <v>31</v>
      </c>
      <c r="C1875" s="19" t="s">
        <v>18</v>
      </c>
      <c r="D1875" s="19" t="s">
        <v>18</v>
      </c>
      <c r="E1875" s="19" t="s">
        <v>18</v>
      </c>
      <c r="F1875" s="19" t="s">
        <v>18</v>
      </c>
      <c r="G1875" s="19" t="s">
        <v>18</v>
      </c>
      <c r="H1875" s="13">
        <f>H1874</f>
        <v>4768.8</v>
      </c>
      <c r="I1875" s="13">
        <f>I1874</f>
        <v>4249.3999999999996</v>
      </c>
      <c r="J1875" s="13">
        <f>J1874</f>
        <v>1097.5</v>
      </c>
      <c r="K1875" s="547">
        <f>K1874</f>
        <v>151</v>
      </c>
      <c r="L1875" s="4" t="s">
        <v>18</v>
      </c>
      <c r="M1875" s="473">
        <v>267959</v>
      </c>
      <c r="N1875" s="6">
        <v>0</v>
      </c>
      <c r="O1875" s="6">
        <v>126054.68</v>
      </c>
      <c r="P1875" s="6">
        <v>0</v>
      </c>
      <c r="Q1875" s="6">
        <v>141904.32000000001</v>
      </c>
      <c r="R1875" s="6">
        <v>0</v>
      </c>
      <c r="S1875" s="13" t="s">
        <v>18</v>
      </c>
      <c r="T1875" s="13" t="s">
        <v>18</v>
      </c>
      <c r="U1875" s="414" t="s">
        <v>18</v>
      </c>
    </row>
    <row r="1876" spans="1:21" x14ac:dyDescent="0.2">
      <c r="A1876" s="905" t="s">
        <v>855</v>
      </c>
      <c r="B1876" s="45" t="s">
        <v>869</v>
      </c>
      <c r="C1876" s="22" t="s">
        <v>40</v>
      </c>
      <c r="D1876" s="907">
        <v>1994</v>
      </c>
      <c r="E1876" s="907">
        <v>1994</v>
      </c>
      <c r="F1876" s="46" t="s">
        <v>810</v>
      </c>
      <c r="G1876" s="22">
        <v>5</v>
      </c>
      <c r="H1876" s="910">
        <v>9473.76</v>
      </c>
      <c r="I1876" s="910">
        <v>8366.7000000000007</v>
      </c>
      <c r="J1876" s="910">
        <v>2144</v>
      </c>
      <c r="K1876" s="333">
        <v>327</v>
      </c>
      <c r="L1876" s="10" t="s">
        <v>93</v>
      </c>
      <c r="M1876" s="111">
        <v>279476</v>
      </c>
      <c r="N1876" s="910">
        <v>0</v>
      </c>
      <c r="O1876" s="910">
        <v>131472.57</v>
      </c>
      <c r="P1876" s="910">
        <v>0</v>
      </c>
      <c r="Q1876" s="910">
        <v>148003.43</v>
      </c>
      <c r="R1876" s="910">
        <v>0</v>
      </c>
      <c r="S1876" s="910">
        <f>M1876/H1876</f>
        <v>29.500008444376888</v>
      </c>
      <c r="T1876" s="910">
        <v>29.5</v>
      </c>
      <c r="U1876" s="236">
        <v>44926</v>
      </c>
    </row>
    <row r="1877" spans="1:21" ht="13.5" thickBot="1" x14ac:dyDescent="0.25">
      <c r="A1877" s="746"/>
      <c r="B1877" s="41" t="s">
        <v>31</v>
      </c>
      <c r="C1877" s="19" t="s">
        <v>18</v>
      </c>
      <c r="D1877" s="19" t="s">
        <v>18</v>
      </c>
      <c r="E1877" s="19" t="s">
        <v>18</v>
      </c>
      <c r="F1877" s="19" t="s">
        <v>18</v>
      </c>
      <c r="G1877" s="19" t="s">
        <v>18</v>
      </c>
      <c r="H1877" s="13">
        <f>H1876</f>
        <v>9473.76</v>
      </c>
      <c r="I1877" s="13">
        <f>I1876</f>
        <v>8366.7000000000007</v>
      </c>
      <c r="J1877" s="13">
        <f>J1876</f>
        <v>2144</v>
      </c>
      <c r="K1877" s="345">
        <f>K1876</f>
        <v>327</v>
      </c>
      <c r="L1877" s="4" t="s">
        <v>18</v>
      </c>
      <c r="M1877" s="473">
        <v>279476</v>
      </c>
      <c r="N1877" s="6">
        <v>0</v>
      </c>
      <c r="O1877" s="6">
        <v>131472.57</v>
      </c>
      <c r="P1877" s="6">
        <v>0</v>
      </c>
      <c r="Q1877" s="6">
        <v>148003.43</v>
      </c>
      <c r="R1877" s="6">
        <v>0</v>
      </c>
      <c r="S1877" s="13" t="s">
        <v>18</v>
      </c>
      <c r="T1877" s="13" t="s">
        <v>18</v>
      </c>
      <c r="U1877" s="414" t="s">
        <v>18</v>
      </c>
    </row>
    <row r="1878" spans="1:21" ht="13.5" thickBot="1" x14ac:dyDescent="0.25">
      <c r="A1878" s="155" t="s">
        <v>61</v>
      </c>
      <c r="B1878" s="27" t="s">
        <v>159</v>
      </c>
      <c r="C1878" s="132" t="s">
        <v>18</v>
      </c>
      <c r="D1878" s="132" t="s">
        <v>18</v>
      </c>
      <c r="E1878" s="132" t="s">
        <v>18</v>
      </c>
      <c r="F1878" s="132" t="s">
        <v>18</v>
      </c>
      <c r="G1878" s="132" t="s">
        <v>18</v>
      </c>
      <c r="H1878" s="133">
        <f>H1881</f>
        <v>538.34</v>
      </c>
      <c r="I1878" s="133">
        <f>I1881</f>
        <v>498.14</v>
      </c>
      <c r="J1878" s="133"/>
      <c r="K1878" s="350">
        <f>K1881</f>
        <v>29</v>
      </c>
      <c r="L1878" s="134" t="s">
        <v>18</v>
      </c>
      <c r="M1878" s="133">
        <v>7301796</v>
      </c>
      <c r="N1878" s="133">
        <v>0</v>
      </c>
      <c r="O1878" s="133">
        <v>4003844.58</v>
      </c>
      <c r="P1878" s="133">
        <v>0</v>
      </c>
      <c r="Q1878" s="133">
        <v>3297951.4200000004</v>
      </c>
      <c r="R1878" s="133">
        <v>0</v>
      </c>
      <c r="S1878" s="133" t="s">
        <v>18</v>
      </c>
      <c r="T1878" s="133" t="s">
        <v>18</v>
      </c>
      <c r="U1878" s="135" t="s">
        <v>18</v>
      </c>
    </row>
    <row r="1879" spans="1:21" x14ac:dyDescent="0.2">
      <c r="A1879" s="196" t="s">
        <v>198</v>
      </c>
      <c r="B1879" s="137" t="s">
        <v>598</v>
      </c>
      <c r="C1879" s="160" t="s">
        <v>40</v>
      </c>
      <c r="D1879" s="161">
        <v>1976</v>
      </c>
      <c r="E1879" s="161"/>
      <c r="F1879" s="160" t="s">
        <v>50</v>
      </c>
      <c r="G1879" s="160">
        <v>2</v>
      </c>
      <c r="H1879" s="111">
        <v>538.34</v>
      </c>
      <c r="I1879" s="111">
        <v>498.14</v>
      </c>
      <c r="J1879" s="111"/>
      <c r="K1879" s="351">
        <v>29</v>
      </c>
      <c r="L1879" s="63" t="s">
        <v>95</v>
      </c>
      <c r="M1879" s="111">
        <v>545096</v>
      </c>
      <c r="N1879" s="111">
        <v>0</v>
      </c>
      <c r="O1879" s="111">
        <v>298896.28000000003</v>
      </c>
      <c r="P1879" s="111">
        <v>0</v>
      </c>
      <c r="Q1879" s="111">
        <v>246199.72</v>
      </c>
      <c r="R1879" s="111">
        <v>0</v>
      </c>
      <c r="S1879" s="111">
        <v>1012.55</v>
      </c>
      <c r="T1879" s="111">
        <v>1012.55</v>
      </c>
      <c r="U1879" s="181">
        <v>44926</v>
      </c>
    </row>
    <row r="1880" spans="1:21" ht="13.5" thickBot="1" x14ac:dyDescent="0.25">
      <c r="A1880" s="196" t="s">
        <v>198</v>
      </c>
      <c r="B1880" s="138" t="s">
        <v>598</v>
      </c>
      <c r="C1880" s="182" t="s">
        <v>40</v>
      </c>
      <c r="D1880" s="183">
        <v>1976</v>
      </c>
      <c r="E1880" s="183"/>
      <c r="F1880" s="182" t="s">
        <v>50</v>
      </c>
      <c r="G1880" s="182">
        <v>2</v>
      </c>
      <c r="H1880" s="151">
        <v>538.34</v>
      </c>
      <c r="I1880" s="151">
        <v>498.14</v>
      </c>
      <c r="J1880" s="151"/>
      <c r="K1880" s="352">
        <v>29</v>
      </c>
      <c r="L1880" s="63" t="s">
        <v>83</v>
      </c>
      <c r="M1880" s="151">
        <v>6756700</v>
      </c>
      <c r="N1880" s="151">
        <v>0</v>
      </c>
      <c r="O1880" s="151">
        <v>3704948.3</v>
      </c>
      <c r="P1880" s="151">
        <v>0</v>
      </c>
      <c r="Q1880" s="151">
        <v>3051751.7</v>
      </c>
      <c r="R1880" s="151">
        <v>0</v>
      </c>
      <c r="S1880" s="151">
        <v>12550.99</v>
      </c>
      <c r="T1880" s="151">
        <v>12550.99</v>
      </c>
      <c r="U1880" s="184">
        <v>44926</v>
      </c>
    </row>
    <row r="1881" spans="1:21" ht="13.5" thickBot="1" x14ac:dyDescent="0.25">
      <c r="A1881" s="256"/>
      <c r="B1881" s="131" t="s">
        <v>31</v>
      </c>
      <c r="C1881" s="132" t="s">
        <v>18</v>
      </c>
      <c r="D1881" s="132" t="s">
        <v>18</v>
      </c>
      <c r="E1881" s="132" t="s">
        <v>18</v>
      </c>
      <c r="F1881" s="132" t="s">
        <v>18</v>
      </c>
      <c r="G1881" s="132" t="s">
        <v>18</v>
      </c>
      <c r="H1881" s="133">
        <f>H1880</f>
        <v>538.34</v>
      </c>
      <c r="I1881" s="133">
        <f>I1880</f>
        <v>498.14</v>
      </c>
      <c r="J1881" s="133"/>
      <c r="K1881" s="350">
        <f>K1880</f>
        <v>29</v>
      </c>
      <c r="L1881" s="134" t="s">
        <v>18</v>
      </c>
      <c r="M1881" s="133">
        <v>7301796</v>
      </c>
      <c r="N1881" s="133">
        <v>0</v>
      </c>
      <c r="O1881" s="133">
        <v>4003844.58</v>
      </c>
      <c r="P1881" s="133">
        <v>0</v>
      </c>
      <c r="Q1881" s="133">
        <v>3297951.4200000004</v>
      </c>
      <c r="R1881" s="133">
        <v>0</v>
      </c>
      <c r="S1881" s="133" t="s">
        <v>18</v>
      </c>
      <c r="T1881" s="133" t="s">
        <v>18</v>
      </c>
      <c r="U1881" s="135" t="s">
        <v>18</v>
      </c>
    </row>
    <row r="1882" spans="1:21" ht="13.5" thickBot="1" x14ac:dyDescent="0.25">
      <c r="A1882" s="698" t="s">
        <v>64</v>
      </c>
      <c r="B1882" s="116" t="s">
        <v>160</v>
      </c>
      <c r="C1882" s="117" t="s">
        <v>18</v>
      </c>
      <c r="D1882" s="117" t="s">
        <v>18</v>
      </c>
      <c r="E1882" s="117" t="s">
        <v>18</v>
      </c>
      <c r="F1882" s="117" t="s">
        <v>18</v>
      </c>
      <c r="G1882" s="117" t="s">
        <v>18</v>
      </c>
      <c r="H1882" s="119">
        <f>H1883+H1884+H2006+H2014+H2024+H2034+H2039+H2042+H2046+H2053</f>
        <v>134925.26</v>
      </c>
      <c r="I1882" s="119">
        <f>I1883+I1884+I2006+I2014+I2024+I2034+I2039+I2042+I2046+I2053</f>
        <v>110994</v>
      </c>
      <c r="J1882" s="119">
        <f>J1883+J1884+J2006+J2014+J2024+J2034+J2039+J2042+J2046+J2053</f>
        <v>38892.969999999994</v>
      </c>
      <c r="K1882" s="185">
        <f>K1883+K1884+K2006+K2014+K2024+K2034+K2039+K2042+K2046+K2053</f>
        <v>4769</v>
      </c>
      <c r="L1882" s="118" t="s">
        <v>18</v>
      </c>
      <c r="M1882" s="119">
        <f>M1883+M1884+M2006+M2014+M2024+M2034+M2039+M2042+M2046+M2053</f>
        <v>183934085</v>
      </c>
      <c r="N1882" s="119">
        <f t="shared" ref="N1882:R1882" si="566">N1883+N1884+N2006+N2014+N2024+N2034+N2039+N2042+N2046+N2053</f>
        <v>0</v>
      </c>
      <c r="O1882" s="119">
        <f t="shared" si="566"/>
        <v>108592192.36446735</v>
      </c>
      <c r="P1882" s="119">
        <f t="shared" si="566"/>
        <v>1286013.5000000007</v>
      </c>
      <c r="Q1882" s="119">
        <f t="shared" si="566"/>
        <v>74055879.135532647</v>
      </c>
      <c r="R1882" s="119">
        <f t="shared" si="566"/>
        <v>0</v>
      </c>
      <c r="S1882" s="119" t="s">
        <v>18</v>
      </c>
      <c r="T1882" s="119" t="s">
        <v>18</v>
      </c>
      <c r="U1882" s="434" t="s">
        <v>18</v>
      </c>
    </row>
    <row r="1883" spans="1:21" ht="13.5" thickBot="1" x14ac:dyDescent="0.25">
      <c r="A1883" s="155" t="s">
        <v>200</v>
      </c>
      <c r="B1883" s="27" t="s">
        <v>623</v>
      </c>
      <c r="C1883" s="25" t="s">
        <v>18</v>
      </c>
      <c r="D1883" s="25" t="s">
        <v>18</v>
      </c>
      <c r="E1883" s="25" t="s">
        <v>18</v>
      </c>
      <c r="F1883" s="25" t="s">
        <v>18</v>
      </c>
      <c r="G1883" s="25" t="s">
        <v>18</v>
      </c>
      <c r="H1883" s="7">
        <v>0</v>
      </c>
      <c r="I1883" s="7">
        <v>0</v>
      </c>
      <c r="J1883" s="7"/>
      <c r="K1883" s="335">
        <v>0</v>
      </c>
      <c r="L1883" s="7" t="s">
        <v>18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  <c r="R1883" s="7">
        <v>0</v>
      </c>
      <c r="S1883" s="7" t="s">
        <v>18</v>
      </c>
      <c r="T1883" s="7" t="s">
        <v>18</v>
      </c>
      <c r="U1883" s="28" t="s">
        <v>18</v>
      </c>
    </row>
    <row r="1884" spans="1:21" ht="13.5" thickBot="1" x14ac:dyDescent="0.25">
      <c r="A1884" s="155" t="s">
        <v>202</v>
      </c>
      <c r="B1884" s="27" t="s">
        <v>358</v>
      </c>
      <c r="C1884" s="132" t="s">
        <v>18</v>
      </c>
      <c r="D1884" s="132" t="s">
        <v>18</v>
      </c>
      <c r="E1884" s="132" t="s">
        <v>18</v>
      </c>
      <c r="F1884" s="132" t="s">
        <v>18</v>
      </c>
      <c r="G1884" s="132" t="s">
        <v>18</v>
      </c>
      <c r="H1884" s="133">
        <f>H1887+H1894+H1897+H1902+H1905+H1910+H1913+H1918+H1923+H1926+H1937+H1940+H1943+H1946+H1953+H1962+H1965+H1968+H1975+H1984+H1987+H1996+H1999+H2002</f>
        <v>93629.960000000021</v>
      </c>
      <c r="I1884" s="133">
        <f t="shared" ref="I1884:K1884" si="567">I1887+I1894+I1897+I1902+I1905+I1910+I1913+I1918+I1923+I1926+I1937+I1940+I1943+I1946+I1953+I1962+I1965+I1968+I1975+I1984+I1987+I1996+I1999+I2002</f>
        <v>79011.099999999991</v>
      </c>
      <c r="J1884" s="133">
        <f t="shared" si="567"/>
        <v>27081.839999999997</v>
      </c>
      <c r="K1884" s="350">
        <f t="shared" si="567"/>
        <v>3191</v>
      </c>
      <c r="L1884" s="133" t="s">
        <v>18</v>
      </c>
      <c r="M1884" s="210">
        <f>M1890+M1896+M1898+M1901+M1905+M1908+M1913+M1918+M1921+M1926+M1931+M1934+M1945+M1948+M1951+M1953+M1960+M1963+M1966+M1973+M1982+M1985+M1990+M1993+M1995+M1998+M2005</f>
        <v>132563600</v>
      </c>
      <c r="N1884" s="210">
        <f t="shared" ref="N1884:R1884" si="568">N1890+N1896+N1898+N1901+N1905+N1908+N1913+N1918+N1921+N1926+N1931+N1934+N1945+N1948+N1951+N1953+N1960+N1963+N1966+N1973+N1982+N1985+N1990+N1993+N1995+N1998+N2005</f>
        <v>0</v>
      </c>
      <c r="O1884" s="210">
        <f t="shared" si="568"/>
        <v>78453853.109999999</v>
      </c>
      <c r="P1884" s="210">
        <f t="shared" si="568"/>
        <v>0</v>
      </c>
      <c r="Q1884" s="210">
        <f t="shared" si="568"/>
        <v>54109746.890000001</v>
      </c>
      <c r="R1884" s="210">
        <f t="shared" si="568"/>
        <v>0</v>
      </c>
      <c r="S1884" s="133" t="s">
        <v>18</v>
      </c>
      <c r="T1884" s="133" t="s">
        <v>18</v>
      </c>
      <c r="U1884" s="135" t="s">
        <v>18</v>
      </c>
    </row>
    <row r="1885" spans="1:21" ht="13.5" customHeight="1" x14ac:dyDescent="0.2">
      <c r="A1885" s="275" t="s">
        <v>203</v>
      </c>
      <c r="B1885" s="683" t="s">
        <v>1062</v>
      </c>
      <c r="C1885" s="623" t="s">
        <v>40</v>
      </c>
      <c r="D1885" s="623">
        <v>1955</v>
      </c>
      <c r="E1885" s="623">
        <v>1955</v>
      </c>
      <c r="F1885" s="625" t="s">
        <v>1063</v>
      </c>
      <c r="G1885" s="623">
        <v>2</v>
      </c>
      <c r="H1885" s="611">
        <v>1040.5</v>
      </c>
      <c r="I1885" s="611">
        <v>909.6</v>
      </c>
      <c r="J1885" s="611">
        <v>902</v>
      </c>
      <c r="K1885" s="628">
        <v>40</v>
      </c>
      <c r="L1885" s="887" t="s">
        <v>55</v>
      </c>
      <c r="M1885" s="889">
        <v>6979234</v>
      </c>
      <c r="N1885" s="611">
        <v>0</v>
      </c>
      <c r="O1885" s="611">
        <f>M1885-Q1885</f>
        <v>4130453.6</v>
      </c>
      <c r="P1885" s="611">
        <v>0</v>
      </c>
      <c r="Q1885" s="611">
        <v>2848780.4</v>
      </c>
      <c r="R1885" s="611">
        <v>0</v>
      </c>
      <c r="S1885" s="611">
        <v>7737.51</v>
      </c>
      <c r="T1885" s="611">
        <v>7737.51</v>
      </c>
      <c r="U1885" s="752">
        <v>44926</v>
      </c>
    </row>
    <row r="1886" spans="1:21" x14ac:dyDescent="0.2">
      <c r="A1886" s="442" t="s">
        <v>203</v>
      </c>
      <c r="B1886" s="190" t="s">
        <v>1062</v>
      </c>
      <c r="C1886" s="56" t="s">
        <v>40</v>
      </c>
      <c r="D1886" s="56">
        <v>1955</v>
      </c>
      <c r="E1886" s="56">
        <v>1955</v>
      </c>
      <c r="F1886" s="195" t="s">
        <v>1063</v>
      </c>
      <c r="G1886" s="56">
        <v>2</v>
      </c>
      <c r="H1886" s="51">
        <v>1040.5</v>
      </c>
      <c r="I1886" s="51">
        <v>909.6</v>
      </c>
      <c r="J1886" s="51">
        <v>902</v>
      </c>
      <c r="K1886" s="354">
        <v>40</v>
      </c>
      <c r="L1886" s="10" t="s">
        <v>1027</v>
      </c>
      <c r="M1886" s="282">
        <v>5326143</v>
      </c>
      <c r="N1886" s="51">
        <v>0</v>
      </c>
      <c r="O1886" s="51">
        <f>M1886-Q1886</f>
        <v>3152120.5</v>
      </c>
      <c r="P1886" s="51">
        <v>0</v>
      </c>
      <c r="Q1886" s="51">
        <v>2174022.5</v>
      </c>
      <c r="R1886" s="51">
        <v>0</v>
      </c>
      <c r="S1886" s="51">
        <v>5118.83</v>
      </c>
      <c r="T1886" s="51">
        <v>5118.83</v>
      </c>
      <c r="U1886" s="192">
        <v>44926</v>
      </c>
    </row>
    <row r="1887" spans="1:21" x14ac:dyDescent="0.2">
      <c r="A1887" s="442" t="s">
        <v>203</v>
      </c>
      <c r="B1887" s="190" t="s">
        <v>1062</v>
      </c>
      <c r="C1887" s="56" t="s">
        <v>40</v>
      </c>
      <c r="D1887" s="56">
        <v>1955</v>
      </c>
      <c r="E1887" s="56">
        <v>1955</v>
      </c>
      <c r="F1887" s="195" t="s">
        <v>1063</v>
      </c>
      <c r="G1887" s="56">
        <v>2</v>
      </c>
      <c r="H1887" s="51">
        <v>1040.5</v>
      </c>
      <c r="I1887" s="51">
        <v>909.6</v>
      </c>
      <c r="J1887" s="51">
        <v>902</v>
      </c>
      <c r="K1887" s="354">
        <v>40</v>
      </c>
      <c r="L1887" s="10" t="s">
        <v>1029</v>
      </c>
      <c r="M1887" s="282">
        <v>669551</v>
      </c>
      <c r="N1887" s="51">
        <v>0</v>
      </c>
      <c r="O1887" s="51">
        <f t="shared" ref="O1887:O1889" si="569">M1887-Q1887</f>
        <v>396253.99</v>
      </c>
      <c r="P1887" s="51">
        <v>0</v>
      </c>
      <c r="Q1887" s="51">
        <v>273297.01</v>
      </c>
      <c r="R1887" s="51">
        <v>0</v>
      </c>
      <c r="S1887" s="51">
        <v>643.49</v>
      </c>
      <c r="T1887" s="51">
        <v>643.49</v>
      </c>
      <c r="U1887" s="192">
        <v>44926</v>
      </c>
    </row>
    <row r="1888" spans="1:21" x14ac:dyDescent="0.2">
      <c r="A1888" s="442" t="s">
        <v>203</v>
      </c>
      <c r="B1888" s="190" t="s">
        <v>1062</v>
      </c>
      <c r="C1888" s="56" t="s">
        <v>40</v>
      </c>
      <c r="D1888" s="56">
        <v>1955</v>
      </c>
      <c r="E1888" s="56">
        <v>1955</v>
      </c>
      <c r="F1888" s="195" t="s">
        <v>1063</v>
      </c>
      <c r="G1888" s="56">
        <v>2</v>
      </c>
      <c r="H1888" s="51">
        <v>1040.5</v>
      </c>
      <c r="I1888" s="51">
        <v>909.6</v>
      </c>
      <c r="J1888" s="51">
        <v>902</v>
      </c>
      <c r="K1888" s="354">
        <v>40</v>
      </c>
      <c r="L1888" s="10" t="s">
        <v>56</v>
      </c>
      <c r="M1888" s="282">
        <v>479140</v>
      </c>
      <c r="N1888" s="51">
        <v>0</v>
      </c>
      <c r="O1888" s="51">
        <f t="shared" si="569"/>
        <v>283564.86</v>
      </c>
      <c r="P1888" s="51">
        <v>0</v>
      </c>
      <c r="Q1888" s="51">
        <v>195575.14</v>
      </c>
      <c r="R1888" s="51">
        <v>0</v>
      </c>
      <c r="S1888" s="51">
        <v>460.49</v>
      </c>
      <c r="T1888" s="51">
        <v>460.49</v>
      </c>
      <c r="U1888" s="192">
        <v>44926</v>
      </c>
    </row>
    <row r="1889" spans="1:21" x14ac:dyDescent="0.2">
      <c r="A1889" s="442" t="s">
        <v>203</v>
      </c>
      <c r="B1889" s="190" t="s">
        <v>1062</v>
      </c>
      <c r="C1889" s="56" t="s">
        <v>40</v>
      </c>
      <c r="D1889" s="56">
        <v>1955</v>
      </c>
      <c r="E1889" s="56">
        <v>1955</v>
      </c>
      <c r="F1889" s="195" t="s">
        <v>1063</v>
      </c>
      <c r="G1889" s="56">
        <v>2</v>
      </c>
      <c r="H1889" s="51">
        <v>1040.5</v>
      </c>
      <c r="I1889" s="51">
        <v>909.6</v>
      </c>
      <c r="J1889" s="51">
        <v>902</v>
      </c>
      <c r="K1889" s="354">
        <v>40</v>
      </c>
      <c r="L1889" s="10" t="s">
        <v>1030</v>
      </c>
      <c r="M1889" s="282">
        <v>1158087</v>
      </c>
      <c r="N1889" s="51">
        <v>0</v>
      </c>
      <c r="O1889" s="51">
        <f t="shared" si="569"/>
        <v>685379.6</v>
      </c>
      <c r="P1889" s="51">
        <v>0</v>
      </c>
      <c r="Q1889" s="51">
        <v>472707.4</v>
      </c>
      <c r="R1889" s="51">
        <v>0</v>
      </c>
      <c r="S1889" s="51">
        <v>1113.01</v>
      </c>
      <c r="T1889" s="51">
        <v>1113.01</v>
      </c>
      <c r="U1889" s="192">
        <v>44926</v>
      </c>
    </row>
    <row r="1890" spans="1:21" ht="13.5" thickBot="1" x14ac:dyDescent="0.25">
      <c r="A1890" s="712"/>
      <c r="B1890" s="701" t="s">
        <v>31</v>
      </c>
      <c r="C1890" s="180" t="s">
        <v>18</v>
      </c>
      <c r="D1890" s="180" t="s">
        <v>18</v>
      </c>
      <c r="E1890" s="180" t="s">
        <v>18</v>
      </c>
      <c r="F1890" s="180" t="s">
        <v>18</v>
      </c>
      <c r="G1890" s="180" t="s">
        <v>18</v>
      </c>
      <c r="H1890" s="618">
        <f>H1889</f>
        <v>1040.5</v>
      </c>
      <c r="I1890" s="618">
        <f t="shared" ref="I1890:K1890" si="570">I1889</f>
        <v>909.6</v>
      </c>
      <c r="J1890" s="618">
        <f t="shared" si="570"/>
        <v>902</v>
      </c>
      <c r="K1890" s="619">
        <f t="shared" si="570"/>
        <v>40</v>
      </c>
      <c r="L1890" s="634" t="s">
        <v>18</v>
      </c>
      <c r="M1890" s="690">
        <f>SUM(M1885:M1889)</f>
        <v>14612155</v>
      </c>
      <c r="N1890" s="690">
        <f t="shared" ref="N1890:Q1890" si="571">SUM(N1885:N1889)</f>
        <v>0</v>
      </c>
      <c r="O1890" s="690">
        <f t="shared" si="571"/>
        <v>8647772.5500000007</v>
      </c>
      <c r="P1890" s="690">
        <f t="shared" ref="P1890" si="572">SUM(P1885:P1889)</f>
        <v>0</v>
      </c>
      <c r="Q1890" s="690">
        <f t="shared" si="571"/>
        <v>5964382.4500000002</v>
      </c>
      <c r="R1890" s="690">
        <f t="shared" ref="R1890" si="573">SUM(R1885:R1889)</f>
        <v>0</v>
      </c>
      <c r="S1890" s="618" t="s">
        <v>18</v>
      </c>
      <c r="T1890" s="618" t="s">
        <v>18</v>
      </c>
      <c r="U1890" s="647" t="s">
        <v>18</v>
      </c>
    </row>
    <row r="1891" spans="1:21" x14ac:dyDescent="0.2">
      <c r="A1891" s="275" t="s">
        <v>204</v>
      </c>
      <c r="B1891" s="683" t="s">
        <v>1077</v>
      </c>
      <c r="C1891" s="623" t="s">
        <v>40</v>
      </c>
      <c r="D1891" s="623">
        <v>1959</v>
      </c>
      <c r="E1891" s="623">
        <v>1959</v>
      </c>
      <c r="F1891" s="625" t="s">
        <v>354</v>
      </c>
      <c r="G1891" s="623">
        <v>3</v>
      </c>
      <c r="H1891" s="611">
        <v>1808.8</v>
      </c>
      <c r="I1891" s="611">
        <v>1583.8</v>
      </c>
      <c r="J1891" s="611">
        <v>1032</v>
      </c>
      <c r="K1891" s="628">
        <v>53</v>
      </c>
      <c r="L1891" s="887" t="s">
        <v>1034</v>
      </c>
      <c r="M1891" s="889">
        <v>222681</v>
      </c>
      <c r="N1891" s="611">
        <v>0</v>
      </c>
      <c r="O1891" s="611">
        <f>M1891-Q1891</f>
        <v>131787.18</v>
      </c>
      <c r="P1891" s="611">
        <v>0</v>
      </c>
      <c r="Q1891" s="611">
        <v>90893.82</v>
      </c>
      <c r="R1891" s="611">
        <v>0</v>
      </c>
      <c r="S1891" s="611">
        <v>123.11</v>
      </c>
      <c r="T1891" s="611">
        <v>123.11</v>
      </c>
      <c r="U1891" s="752">
        <v>44926</v>
      </c>
    </row>
    <row r="1892" spans="1:21" ht="15" customHeight="1" x14ac:dyDescent="0.2">
      <c r="A1892" s="442" t="s">
        <v>204</v>
      </c>
      <c r="B1892" s="190" t="s">
        <v>1077</v>
      </c>
      <c r="C1892" s="56" t="s">
        <v>40</v>
      </c>
      <c r="D1892" s="56">
        <v>1959</v>
      </c>
      <c r="E1892" s="56">
        <v>1959</v>
      </c>
      <c r="F1892" s="195" t="s">
        <v>354</v>
      </c>
      <c r="G1892" s="56">
        <v>3</v>
      </c>
      <c r="H1892" s="51">
        <v>1808.8</v>
      </c>
      <c r="I1892" s="51">
        <v>1583.8</v>
      </c>
      <c r="J1892" s="51">
        <v>1032</v>
      </c>
      <c r="K1892" s="354">
        <v>53</v>
      </c>
      <c r="L1892" s="10" t="s">
        <v>1038</v>
      </c>
      <c r="M1892" s="282">
        <v>172469</v>
      </c>
      <c r="N1892" s="51">
        <v>0</v>
      </c>
      <c r="O1892" s="51">
        <f>M1892-Q1892</f>
        <v>102070.69</v>
      </c>
      <c r="P1892" s="51">
        <v>0</v>
      </c>
      <c r="Q1892" s="51">
        <v>70398.31</v>
      </c>
      <c r="R1892" s="51">
        <v>0</v>
      </c>
      <c r="S1892" s="51">
        <v>95.35</v>
      </c>
      <c r="T1892" s="51">
        <v>95.35</v>
      </c>
      <c r="U1892" s="192">
        <v>44926</v>
      </c>
    </row>
    <row r="1893" spans="1:21" ht="25.5" x14ac:dyDescent="0.2">
      <c r="A1893" s="442" t="s">
        <v>204</v>
      </c>
      <c r="B1893" s="190" t="s">
        <v>1077</v>
      </c>
      <c r="C1893" s="56" t="s">
        <v>40</v>
      </c>
      <c r="D1893" s="56">
        <v>1959</v>
      </c>
      <c r="E1893" s="56">
        <v>1959</v>
      </c>
      <c r="F1893" s="195" t="s">
        <v>354</v>
      </c>
      <c r="G1893" s="56">
        <v>3</v>
      </c>
      <c r="H1893" s="51">
        <v>1808.8</v>
      </c>
      <c r="I1893" s="51">
        <v>1583.8</v>
      </c>
      <c r="J1893" s="51">
        <v>1032</v>
      </c>
      <c r="K1893" s="354">
        <v>53</v>
      </c>
      <c r="L1893" s="10" t="s">
        <v>1039</v>
      </c>
      <c r="M1893" s="282">
        <v>130993</v>
      </c>
      <c r="N1893" s="51">
        <v>0</v>
      </c>
      <c r="O1893" s="51">
        <f t="shared" ref="O1893:O1895" si="574">M1893-Q1893</f>
        <v>77524.34</v>
      </c>
      <c r="P1893" s="51">
        <v>0</v>
      </c>
      <c r="Q1893" s="51">
        <v>53468.66</v>
      </c>
      <c r="R1893" s="51">
        <v>0</v>
      </c>
      <c r="S1893" s="51">
        <v>72.42</v>
      </c>
      <c r="T1893" s="51">
        <v>72.42</v>
      </c>
      <c r="U1893" s="192">
        <v>44926</v>
      </c>
    </row>
    <row r="1894" spans="1:21" x14ac:dyDescent="0.2">
      <c r="A1894" s="442" t="s">
        <v>204</v>
      </c>
      <c r="B1894" s="190" t="s">
        <v>1077</v>
      </c>
      <c r="C1894" s="56" t="s">
        <v>40</v>
      </c>
      <c r="D1894" s="56">
        <v>1959</v>
      </c>
      <c r="E1894" s="56">
        <v>1959</v>
      </c>
      <c r="F1894" s="195" t="s">
        <v>354</v>
      </c>
      <c r="G1894" s="56">
        <v>3</v>
      </c>
      <c r="H1894" s="51">
        <v>1808.8</v>
      </c>
      <c r="I1894" s="51">
        <v>1583.8</v>
      </c>
      <c r="J1894" s="51">
        <v>1032</v>
      </c>
      <c r="K1894" s="354">
        <v>53</v>
      </c>
      <c r="L1894" s="10" t="s">
        <v>1036</v>
      </c>
      <c r="M1894" s="282">
        <v>130993</v>
      </c>
      <c r="N1894" s="51">
        <v>0</v>
      </c>
      <c r="O1894" s="51">
        <f t="shared" si="574"/>
        <v>77524.34</v>
      </c>
      <c r="P1894" s="51">
        <v>0</v>
      </c>
      <c r="Q1894" s="51">
        <v>53468.66</v>
      </c>
      <c r="R1894" s="51">
        <v>0</v>
      </c>
      <c r="S1894" s="51">
        <v>72.42</v>
      </c>
      <c r="T1894" s="51">
        <v>72.42</v>
      </c>
      <c r="U1894" s="192">
        <v>44926</v>
      </c>
    </row>
    <row r="1895" spans="1:21" ht="25.5" x14ac:dyDescent="0.2">
      <c r="A1895" s="442" t="s">
        <v>204</v>
      </c>
      <c r="B1895" s="190" t="s">
        <v>1077</v>
      </c>
      <c r="C1895" s="56" t="s">
        <v>40</v>
      </c>
      <c r="D1895" s="56">
        <v>1959</v>
      </c>
      <c r="E1895" s="56">
        <v>1959</v>
      </c>
      <c r="F1895" s="195" t="s">
        <v>354</v>
      </c>
      <c r="G1895" s="56">
        <v>3</v>
      </c>
      <c r="H1895" s="51">
        <v>1808.8</v>
      </c>
      <c r="I1895" s="51">
        <v>1583.8</v>
      </c>
      <c r="J1895" s="51">
        <v>1032</v>
      </c>
      <c r="K1895" s="354">
        <v>53</v>
      </c>
      <c r="L1895" s="10" t="s">
        <v>1026</v>
      </c>
      <c r="M1895" s="282">
        <v>174640</v>
      </c>
      <c r="N1895" s="51">
        <v>0</v>
      </c>
      <c r="O1895" s="51">
        <f t="shared" si="574"/>
        <v>103355.53</v>
      </c>
      <c r="P1895" s="51">
        <v>0</v>
      </c>
      <c r="Q1895" s="51">
        <v>71284.47</v>
      </c>
      <c r="R1895" s="51">
        <v>0</v>
      </c>
      <c r="S1895" s="51">
        <v>96.55</v>
      </c>
      <c r="T1895" s="51">
        <v>96.55</v>
      </c>
      <c r="U1895" s="192">
        <v>44926</v>
      </c>
    </row>
    <row r="1896" spans="1:21" ht="13.5" thickBot="1" x14ac:dyDescent="0.25">
      <c r="A1896" s="758"/>
      <c r="B1896" s="701" t="s">
        <v>31</v>
      </c>
      <c r="C1896" s="180" t="s">
        <v>18</v>
      </c>
      <c r="D1896" s="180" t="s">
        <v>18</v>
      </c>
      <c r="E1896" s="180" t="s">
        <v>18</v>
      </c>
      <c r="F1896" s="180" t="s">
        <v>18</v>
      </c>
      <c r="G1896" s="180" t="s">
        <v>18</v>
      </c>
      <c r="H1896" s="618">
        <f>H1895</f>
        <v>1808.8</v>
      </c>
      <c r="I1896" s="618">
        <f t="shared" ref="I1896:K1896" si="575">I1895</f>
        <v>1583.8</v>
      </c>
      <c r="J1896" s="618">
        <f t="shared" si="575"/>
        <v>1032</v>
      </c>
      <c r="K1896" s="619">
        <f t="shared" si="575"/>
        <v>53</v>
      </c>
      <c r="L1896" s="634" t="s">
        <v>18</v>
      </c>
      <c r="M1896" s="690">
        <f>SUM(M1891:M1895)</f>
        <v>831776</v>
      </c>
      <c r="N1896" s="690">
        <f t="shared" ref="N1896:Q1896" si="576">SUM(N1891:N1895)</f>
        <v>0</v>
      </c>
      <c r="O1896" s="690">
        <f t="shared" si="576"/>
        <v>492262.07999999996</v>
      </c>
      <c r="P1896" s="690">
        <f t="shared" ref="P1896" si="577">SUM(P1891:P1895)</f>
        <v>0</v>
      </c>
      <c r="Q1896" s="690">
        <f t="shared" si="576"/>
        <v>339513.92000000004</v>
      </c>
      <c r="R1896" s="690">
        <f t="shared" ref="R1896" si="578">SUM(R1891:R1895)</f>
        <v>0</v>
      </c>
      <c r="S1896" s="618" t="s">
        <v>18</v>
      </c>
      <c r="T1896" s="618" t="s">
        <v>18</v>
      </c>
      <c r="U1896" s="647" t="s">
        <v>18</v>
      </c>
    </row>
    <row r="1897" spans="1:21" x14ac:dyDescent="0.2">
      <c r="A1897" s="442" t="s">
        <v>205</v>
      </c>
      <c r="B1897" s="639" t="s">
        <v>1078</v>
      </c>
      <c r="C1897" s="623" t="s">
        <v>40</v>
      </c>
      <c r="D1897" s="623">
        <v>1986</v>
      </c>
      <c r="E1897" s="623">
        <v>1986</v>
      </c>
      <c r="F1897" s="625" t="s">
        <v>63</v>
      </c>
      <c r="G1897" s="623">
        <v>5</v>
      </c>
      <c r="H1897" s="611">
        <v>3103.8</v>
      </c>
      <c r="I1897" s="611">
        <v>2778.9</v>
      </c>
      <c r="J1897" s="611">
        <v>751.5</v>
      </c>
      <c r="K1897" s="628">
        <v>97</v>
      </c>
      <c r="L1897" s="10" t="s">
        <v>1030</v>
      </c>
      <c r="M1897" s="51">
        <v>1547555</v>
      </c>
      <c r="N1897" s="51">
        <v>0</v>
      </c>
      <c r="O1897" s="51">
        <f>M1897-Q1897</f>
        <v>915874.74</v>
      </c>
      <c r="P1897" s="51">
        <v>0</v>
      </c>
      <c r="Q1897" s="51">
        <v>631680.26</v>
      </c>
      <c r="R1897" s="51">
        <v>0</v>
      </c>
      <c r="S1897" s="616">
        <v>498.6</v>
      </c>
      <c r="T1897" s="616">
        <v>498.6</v>
      </c>
      <c r="U1897" s="192">
        <v>44926</v>
      </c>
    </row>
    <row r="1898" spans="1:21" ht="13.5" thickBot="1" x14ac:dyDescent="0.25">
      <c r="A1898" s="674"/>
      <c r="B1898" s="646" t="s">
        <v>31</v>
      </c>
      <c r="C1898" s="180" t="s">
        <v>18</v>
      </c>
      <c r="D1898" s="180" t="s">
        <v>18</v>
      </c>
      <c r="E1898" s="180" t="s">
        <v>18</v>
      </c>
      <c r="F1898" s="180" t="s">
        <v>18</v>
      </c>
      <c r="G1898" s="180" t="s">
        <v>18</v>
      </c>
      <c r="H1898" s="618">
        <v>3103.8</v>
      </c>
      <c r="I1898" s="618">
        <v>2778.9</v>
      </c>
      <c r="J1898" s="618">
        <v>751.5</v>
      </c>
      <c r="K1898" s="619">
        <v>97</v>
      </c>
      <c r="L1898" s="634" t="s">
        <v>18</v>
      </c>
      <c r="M1898" s="690">
        <f>SUM(M1897:M1897)</f>
        <v>1547555</v>
      </c>
      <c r="N1898" s="690">
        <f t="shared" ref="N1898:Q1898" si="579">SUM(N1897:N1897)</f>
        <v>0</v>
      </c>
      <c r="O1898" s="690">
        <f t="shared" si="579"/>
        <v>915874.74</v>
      </c>
      <c r="P1898" s="690">
        <f t="shared" ref="P1898" si="580">SUM(P1897:P1897)</f>
        <v>0</v>
      </c>
      <c r="Q1898" s="690">
        <f t="shared" si="579"/>
        <v>631680.26</v>
      </c>
      <c r="R1898" s="690">
        <f t="shared" ref="R1898" si="581">SUM(R1897:R1897)</f>
        <v>0</v>
      </c>
      <c r="S1898" s="618" t="s">
        <v>18</v>
      </c>
      <c r="T1898" s="618" t="s">
        <v>18</v>
      </c>
      <c r="U1898" s="647" t="s">
        <v>18</v>
      </c>
    </row>
    <row r="1899" spans="1:21" ht="25.5" x14ac:dyDescent="0.2">
      <c r="A1899" s="275" t="s">
        <v>206</v>
      </c>
      <c r="B1899" s="683" t="s">
        <v>1079</v>
      </c>
      <c r="C1899" s="623" t="s">
        <v>40</v>
      </c>
      <c r="D1899" s="623">
        <v>1988</v>
      </c>
      <c r="E1899" s="623">
        <v>1988</v>
      </c>
      <c r="F1899" s="625" t="s">
        <v>63</v>
      </c>
      <c r="G1899" s="623">
        <v>5</v>
      </c>
      <c r="H1899" s="611">
        <v>6183.7</v>
      </c>
      <c r="I1899" s="611">
        <v>5308.2</v>
      </c>
      <c r="J1899" s="611">
        <v>1436</v>
      </c>
      <c r="K1899" s="628">
        <v>231</v>
      </c>
      <c r="L1899" s="3" t="s">
        <v>1024</v>
      </c>
      <c r="M1899" s="611">
        <v>261880</v>
      </c>
      <c r="N1899" s="611">
        <v>0</v>
      </c>
      <c r="O1899" s="630">
        <f>M1899-Q1899</f>
        <v>154985.95000000001</v>
      </c>
      <c r="P1899" s="611">
        <v>0</v>
      </c>
      <c r="Q1899" s="630">
        <v>106894.05</v>
      </c>
      <c r="R1899" s="611">
        <v>0</v>
      </c>
      <c r="S1899" s="629">
        <v>42.35</v>
      </c>
      <c r="T1899" s="629">
        <v>42.35</v>
      </c>
      <c r="U1899" s="752">
        <v>44926</v>
      </c>
    </row>
    <row r="1900" spans="1:21" x14ac:dyDescent="0.2">
      <c r="A1900" s="442" t="s">
        <v>206</v>
      </c>
      <c r="B1900" s="190" t="s">
        <v>1079</v>
      </c>
      <c r="C1900" s="56" t="s">
        <v>40</v>
      </c>
      <c r="D1900" s="56">
        <v>1988</v>
      </c>
      <c r="E1900" s="56">
        <v>1988</v>
      </c>
      <c r="F1900" s="195" t="s">
        <v>63</v>
      </c>
      <c r="G1900" s="56">
        <v>5</v>
      </c>
      <c r="H1900" s="51">
        <v>6183.7</v>
      </c>
      <c r="I1900" s="51">
        <v>5308.2</v>
      </c>
      <c r="J1900" s="51">
        <v>1436</v>
      </c>
      <c r="K1900" s="354">
        <v>231</v>
      </c>
      <c r="L1900" s="10" t="s">
        <v>1028</v>
      </c>
      <c r="M1900" s="51">
        <v>3703356</v>
      </c>
      <c r="N1900" s="51">
        <v>0</v>
      </c>
      <c r="O1900" s="51">
        <f>M1900-Q1900</f>
        <v>2191721.92</v>
      </c>
      <c r="P1900" s="51">
        <v>0</v>
      </c>
      <c r="Q1900" s="51">
        <v>1511634.08</v>
      </c>
      <c r="R1900" s="51">
        <v>0</v>
      </c>
      <c r="S1900" s="616">
        <v>598.89</v>
      </c>
      <c r="T1900" s="616">
        <v>598.89</v>
      </c>
      <c r="U1900" s="192">
        <v>44926</v>
      </c>
    </row>
    <row r="1901" spans="1:21" ht="13.5" thickBot="1" x14ac:dyDescent="0.25">
      <c r="A1901" s="674"/>
      <c r="B1901" s="701" t="s">
        <v>31</v>
      </c>
      <c r="C1901" s="180" t="s">
        <v>18</v>
      </c>
      <c r="D1901" s="180" t="s">
        <v>18</v>
      </c>
      <c r="E1901" s="180" t="s">
        <v>18</v>
      </c>
      <c r="F1901" s="180" t="s">
        <v>18</v>
      </c>
      <c r="G1901" s="180" t="s">
        <v>18</v>
      </c>
      <c r="H1901" s="618">
        <v>6183.7</v>
      </c>
      <c r="I1901" s="618">
        <v>5308.2</v>
      </c>
      <c r="J1901" s="618">
        <v>1436</v>
      </c>
      <c r="K1901" s="619">
        <v>231</v>
      </c>
      <c r="L1901" s="634" t="s">
        <v>18</v>
      </c>
      <c r="M1901" s="690">
        <f>SUM(M1899:M1900)</f>
        <v>3965236</v>
      </c>
      <c r="N1901" s="690">
        <f t="shared" ref="N1901:Q1901" si="582">SUM(N1899:N1900)</f>
        <v>0</v>
      </c>
      <c r="O1901" s="690">
        <f t="shared" si="582"/>
        <v>2346707.87</v>
      </c>
      <c r="P1901" s="690">
        <f t="shared" ref="P1901" si="583">SUM(P1899:P1900)</f>
        <v>0</v>
      </c>
      <c r="Q1901" s="690">
        <f t="shared" si="582"/>
        <v>1618528.1300000001</v>
      </c>
      <c r="R1901" s="690">
        <f t="shared" ref="R1901" si="584">SUM(R1899:R1900)</f>
        <v>0</v>
      </c>
      <c r="S1901" s="618" t="s">
        <v>18</v>
      </c>
      <c r="T1901" s="618" t="s">
        <v>18</v>
      </c>
      <c r="U1901" s="929" t="s">
        <v>18</v>
      </c>
    </row>
    <row r="1902" spans="1:21" x14ac:dyDescent="0.2">
      <c r="A1902" s="275" t="s">
        <v>207</v>
      </c>
      <c r="B1902" s="683" t="s">
        <v>1080</v>
      </c>
      <c r="C1902" s="623" t="s">
        <v>40</v>
      </c>
      <c r="D1902" s="623">
        <v>1990</v>
      </c>
      <c r="E1902" s="623">
        <v>1990</v>
      </c>
      <c r="F1902" s="625" t="s">
        <v>63</v>
      </c>
      <c r="G1902" s="623">
        <v>5</v>
      </c>
      <c r="H1902" s="611">
        <v>6831.4</v>
      </c>
      <c r="I1902" s="611">
        <v>5570.7</v>
      </c>
      <c r="J1902" s="611">
        <v>1566.3</v>
      </c>
      <c r="K1902" s="628">
        <v>216</v>
      </c>
      <c r="L1902" s="882" t="s">
        <v>1034</v>
      </c>
      <c r="M1902" s="611">
        <v>202483</v>
      </c>
      <c r="N1902" s="611">
        <v>0</v>
      </c>
      <c r="O1902" s="630">
        <f>M1902-Q1902</f>
        <v>119833.59</v>
      </c>
      <c r="P1902" s="611">
        <v>0</v>
      </c>
      <c r="Q1902" s="630">
        <v>82649.41</v>
      </c>
      <c r="R1902" s="611">
        <v>0</v>
      </c>
      <c r="S1902" s="629">
        <v>29.64</v>
      </c>
      <c r="T1902" s="629">
        <v>29.64</v>
      </c>
      <c r="U1902" s="752">
        <v>44926</v>
      </c>
    </row>
    <row r="1903" spans="1:21" x14ac:dyDescent="0.2">
      <c r="A1903" s="442" t="s">
        <v>207</v>
      </c>
      <c r="B1903" s="190" t="s">
        <v>1080</v>
      </c>
      <c r="C1903" s="56" t="s">
        <v>40</v>
      </c>
      <c r="D1903" s="56">
        <v>1990</v>
      </c>
      <c r="E1903" s="56">
        <v>1990</v>
      </c>
      <c r="F1903" s="195" t="s">
        <v>63</v>
      </c>
      <c r="G1903" s="56">
        <v>5</v>
      </c>
      <c r="H1903" s="51">
        <v>6831.4</v>
      </c>
      <c r="I1903" s="51">
        <v>5570.7</v>
      </c>
      <c r="J1903" s="51">
        <v>1566.3</v>
      </c>
      <c r="K1903" s="354">
        <v>216</v>
      </c>
      <c r="L1903" s="2" t="s">
        <v>55</v>
      </c>
      <c r="M1903" s="51">
        <v>6812747</v>
      </c>
      <c r="N1903" s="51">
        <v>0</v>
      </c>
      <c r="O1903" s="51">
        <f>M1903-Q1903</f>
        <v>4031923.19</v>
      </c>
      <c r="P1903" s="51">
        <v>0</v>
      </c>
      <c r="Q1903" s="51">
        <v>2780823.81</v>
      </c>
      <c r="R1903" s="51">
        <v>0</v>
      </c>
      <c r="S1903" s="616">
        <v>4349.58</v>
      </c>
      <c r="T1903" s="616">
        <v>4349.58</v>
      </c>
      <c r="U1903" s="192">
        <v>44926</v>
      </c>
    </row>
    <row r="1904" spans="1:21" x14ac:dyDescent="0.2">
      <c r="A1904" s="442" t="s">
        <v>207</v>
      </c>
      <c r="B1904" s="190" t="s">
        <v>1080</v>
      </c>
      <c r="C1904" s="56" t="s">
        <v>40</v>
      </c>
      <c r="D1904" s="56">
        <v>1990</v>
      </c>
      <c r="E1904" s="56">
        <v>1990</v>
      </c>
      <c r="F1904" s="195" t="s">
        <v>63</v>
      </c>
      <c r="G1904" s="56">
        <v>5</v>
      </c>
      <c r="H1904" s="51">
        <v>6831.4</v>
      </c>
      <c r="I1904" s="51">
        <v>5570.7</v>
      </c>
      <c r="J1904" s="51">
        <v>1566.3</v>
      </c>
      <c r="K1904" s="354">
        <v>216</v>
      </c>
      <c r="L1904" s="10" t="s">
        <v>1030</v>
      </c>
      <c r="M1904" s="51">
        <v>3406136</v>
      </c>
      <c r="N1904" s="51">
        <v>0</v>
      </c>
      <c r="O1904" s="51">
        <f>M1904-Q1904</f>
        <v>2015821.04</v>
      </c>
      <c r="P1904" s="51">
        <v>0</v>
      </c>
      <c r="Q1904" s="111">
        <v>1390314.96</v>
      </c>
      <c r="R1904" s="51">
        <v>0</v>
      </c>
      <c r="S1904" s="632">
        <v>498.6</v>
      </c>
      <c r="T1904" s="632">
        <v>498.6</v>
      </c>
      <c r="U1904" s="757">
        <v>44926</v>
      </c>
    </row>
    <row r="1905" spans="1:21" ht="13.5" thickBot="1" x14ac:dyDescent="0.25">
      <c r="A1905" s="436"/>
      <c r="B1905" s="706" t="s">
        <v>31</v>
      </c>
      <c r="C1905" s="930" t="s">
        <v>18</v>
      </c>
      <c r="D1905" s="930" t="s">
        <v>18</v>
      </c>
      <c r="E1905" s="930" t="s">
        <v>18</v>
      </c>
      <c r="F1905" s="930" t="s">
        <v>18</v>
      </c>
      <c r="G1905" s="930" t="s">
        <v>18</v>
      </c>
      <c r="H1905" s="483">
        <v>6831.4</v>
      </c>
      <c r="I1905" s="483">
        <v>5570.7</v>
      </c>
      <c r="J1905" s="483">
        <v>1566.3</v>
      </c>
      <c r="K1905" s="931">
        <v>216</v>
      </c>
      <c r="L1905" s="932" t="s">
        <v>18</v>
      </c>
      <c r="M1905" s="286">
        <f>SUM(M1902:M1904)</f>
        <v>10421366</v>
      </c>
      <c r="N1905" s="286">
        <f t="shared" ref="N1905:Q1905" si="585">SUM(N1902:N1904)</f>
        <v>0</v>
      </c>
      <c r="O1905" s="286">
        <f t="shared" si="585"/>
        <v>6167577.8200000003</v>
      </c>
      <c r="P1905" s="286">
        <f t="shared" ref="P1905" si="586">SUM(P1902:P1904)</f>
        <v>0</v>
      </c>
      <c r="Q1905" s="286">
        <f t="shared" si="585"/>
        <v>4253788.18</v>
      </c>
      <c r="R1905" s="286">
        <f t="shared" ref="R1905" si="587">SUM(R1902:R1904)</f>
        <v>0</v>
      </c>
      <c r="S1905" s="483" t="s">
        <v>18</v>
      </c>
      <c r="T1905" s="483" t="s">
        <v>18</v>
      </c>
      <c r="U1905" s="933" t="s">
        <v>18</v>
      </c>
    </row>
    <row r="1906" spans="1:21" ht="25.5" x14ac:dyDescent="0.2">
      <c r="A1906" s="275" t="s">
        <v>208</v>
      </c>
      <c r="B1906" s="683" t="s">
        <v>468</v>
      </c>
      <c r="C1906" s="623" t="s">
        <v>40</v>
      </c>
      <c r="D1906" s="623">
        <v>1985</v>
      </c>
      <c r="E1906" s="623">
        <v>1985</v>
      </c>
      <c r="F1906" s="625" t="s">
        <v>63</v>
      </c>
      <c r="G1906" s="623">
        <v>5</v>
      </c>
      <c r="H1906" s="611">
        <v>7132.4</v>
      </c>
      <c r="I1906" s="611">
        <v>6108.7</v>
      </c>
      <c r="J1906" s="611">
        <v>1960</v>
      </c>
      <c r="K1906" s="628">
        <v>260</v>
      </c>
      <c r="L1906" s="3" t="s">
        <v>1026</v>
      </c>
      <c r="M1906" s="611">
        <v>402695</v>
      </c>
      <c r="N1906" s="611">
        <v>0</v>
      </c>
      <c r="O1906" s="630">
        <f>M1906-Q1906</f>
        <v>238323.15</v>
      </c>
      <c r="P1906" s="611">
        <v>0</v>
      </c>
      <c r="Q1906" s="630">
        <v>164371.85</v>
      </c>
      <c r="R1906" s="611">
        <v>0</v>
      </c>
      <c r="S1906" s="629">
        <v>56.46</v>
      </c>
      <c r="T1906" s="629">
        <v>56.46</v>
      </c>
      <c r="U1906" s="752">
        <v>44926</v>
      </c>
    </row>
    <row r="1907" spans="1:21" x14ac:dyDescent="0.2">
      <c r="A1907" s="442" t="s">
        <v>208</v>
      </c>
      <c r="B1907" s="190" t="s">
        <v>468</v>
      </c>
      <c r="C1907" s="56" t="s">
        <v>40</v>
      </c>
      <c r="D1907" s="56">
        <v>1985</v>
      </c>
      <c r="E1907" s="56">
        <v>1985</v>
      </c>
      <c r="F1907" s="195" t="s">
        <v>63</v>
      </c>
      <c r="G1907" s="56">
        <v>5</v>
      </c>
      <c r="H1907" s="51">
        <v>7132.4</v>
      </c>
      <c r="I1907" s="51">
        <v>6108.7</v>
      </c>
      <c r="J1907" s="51">
        <v>1960</v>
      </c>
      <c r="K1907" s="354">
        <v>260</v>
      </c>
      <c r="L1907" s="10" t="s">
        <v>1030</v>
      </c>
      <c r="M1907" s="51">
        <v>3556215</v>
      </c>
      <c r="N1907" s="51">
        <v>0</v>
      </c>
      <c r="O1907" s="51">
        <f>M1907-Q1907</f>
        <v>2104640.8600000003</v>
      </c>
      <c r="P1907" s="51">
        <v>0</v>
      </c>
      <c r="Q1907" s="51">
        <v>1451574.14</v>
      </c>
      <c r="R1907" s="51">
        <v>0</v>
      </c>
      <c r="S1907" s="616">
        <v>498.6</v>
      </c>
      <c r="T1907" s="616">
        <v>498.6</v>
      </c>
      <c r="U1907" s="192">
        <v>44926</v>
      </c>
    </row>
    <row r="1908" spans="1:21" ht="13.5" thickBot="1" x14ac:dyDescent="0.25">
      <c r="A1908" s="436"/>
      <c r="B1908" s="703" t="s">
        <v>31</v>
      </c>
      <c r="C1908" s="480" t="s">
        <v>18</v>
      </c>
      <c r="D1908" s="480" t="s">
        <v>18</v>
      </c>
      <c r="E1908" s="480" t="s">
        <v>18</v>
      </c>
      <c r="F1908" s="480" t="s">
        <v>18</v>
      </c>
      <c r="G1908" s="480" t="s">
        <v>18</v>
      </c>
      <c r="H1908" s="484">
        <v>7132.4</v>
      </c>
      <c r="I1908" s="484">
        <v>6108.7</v>
      </c>
      <c r="J1908" s="484">
        <v>1960</v>
      </c>
      <c r="K1908" s="637">
        <v>260</v>
      </c>
      <c r="L1908" s="638" t="s">
        <v>18</v>
      </c>
      <c r="M1908" s="286">
        <f>SUM(M1906:M1907)</f>
        <v>3958910</v>
      </c>
      <c r="N1908" s="286">
        <f t="shared" ref="N1908:Q1908" si="588">SUM(N1906:N1907)</f>
        <v>0</v>
      </c>
      <c r="O1908" s="286">
        <f t="shared" si="588"/>
        <v>2342964.0100000002</v>
      </c>
      <c r="P1908" s="286">
        <f t="shared" ref="P1908" si="589">SUM(P1906:P1907)</f>
        <v>0</v>
      </c>
      <c r="Q1908" s="286">
        <f t="shared" si="588"/>
        <v>1615945.99</v>
      </c>
      <c r="R1908" s="286">
        <f t="shared" ref="R1908" si="590">SUM(R1906:R1907)</f>
        <v>0</v>
      </c>
      <c r="S1908" s="484" t="s">
        <v>18</v>
      </c>
      <c r="T1908" s="484" t="s">
        <v>18</v>
      </c>
      <c r="U1908" s="643" t="s">
        <v>18</v>
      </c>
    </row>
    <row r="1909" spans="1:21" x14ac:dyDescent="0.2">
      <c r="A1909" s="648" t="s">
        <v>209</v>
      </c>
      <c r="B1909" s="683" t="s">
        <v>1081</v>
      </c>
      <c r="C1909" s="623" t="s">
        <v>40</v>
      </c>
      <c r="D1909" s="624">
        <v>1965</v>
      </c>
      <c r="E1909" s="624">
        <v>1965</v>
      </c>
      <c r="F1909" s="625" t="s">
        <v>68</v>
      </c>
      <c r="G1909" s="623">
        <v>4</v>
      </c>
      <c r="H1909" s="655">
        <v>1645.7</v>
      </c>
      <c r="I1909" s="655">
        <v>1524.8</v>
      </c>
      <c r="J1909" s="611">
        <v>600</v>
      </c>
      <c r="K1909" s="628">
        <v>101</v>
      </c>
      <c r="L1909" s="881" t="s">
        <v>1038</v>
      </c>
      <c r="M1909" s="889">
        <v>175876</v>
      </c>
      <c r="N1909" s="611">
        <v>0</v>
      </c>
      <c r="O1909" s="630">
        <f>M1909-Q1909</f>
        <v>104087.02</v>
      </c>
      <c r="P1909" s="611">
        <v>0</v>
      </c>
      <c r="Q1909" s="630">
        <v>71788.98</v>
      </c>
      <c r="R1909" s="611">
        <v>0</v>
      </c>
      <c r="S1909" s="630">
        <v>106.87</v>
      </c>
      <c r="T1909" s="630">
        <v>106.87</v>
      </c>
      <c r="U1909" s="752">
        <v>44926</v>
      </c>
    </row>
    <row r="1910" spans="1:21" x14ac:dyDescent="0.2">
      <c r="A1910" s="442" t="s">
        <v>209</v>
      </c>
      <c r="B1910" s="190" t="s">
        <v>1081</v>
      </c>
      <c r="C1910" s="56" t="s">
        <v>40</v>
      </c>
      <c r="D1910" s="57">
        <v>1965</v>
      </c>
      <c r="E1910" s="57">
        <v>1965</v>
      </c>
      <c r="F1910" s="195" t="s">
        <v>68</v>
      </c>
      <c r="G1910" s="56">
        <v>4</v>
      </c>
      <c r="H1910" s="287">
        <v>1645.7</v>
      </c>
      <c r="I1910" s="287">
        <v>1524.8</v>
      </c>
      <c r="J1910" s="51">
        <v>600</v>
      </c>
      <c r="K1910" s="354">
        <v>101</v>
      </c>
      <c r="L1910" s="10" t="s">
        <v>1027</v>
      </c>
      <c r="M1910" s="282">
        <v>2295439</v>
      </c>
      <c r="N1910" s="51">
        <v>0</v>
      </c>
      <c r="O1910" s="51">
        <f t="shared" ref="O1910:O1912" si="591">M1910-Q1910</f>
        <v>1358487.81</v>
      </c>
      <c r="P1910" s="51">
        <v>0</v>
      </c>
      <c r="Q1910" s="51">
        <v>936951.19</v>
      </c>
      <c r="R1910" s="51">
        <v>0</v>
      </c>
      <c r="S1910" s="51">
        <v>1394.81</v>
      </c>
      <c r="T1910" s="51">
        <v>1394.81</v>
      </c>
      <c r="U1910" s="192">
        <v>44926</v>
      </c>
    </row>
    <row r="1911" spans="1:21" ht="25.5" x14ac:dyDescent="0.2">
      <c r="A1911" s="442" t="s">
        <v>209</v>
      </c>
      <c r="B1911" s="190" t="s">
        <v>1081</v>
      </c>
      <c r="C1911" s="56" t="s">
        <v>40</v>
      </c>
      <c r="D1911" s="57">
        <v>1965</v>
      </c>
      <c r="E1911" s="57">
        <v>1965</v>
      </c>
      <c r="F1911" s="195" t="s">
        <v>68</v>
      </c>
      <c r="G1911" s="56">
        <v>4</v>
      </c>
      <c r="H1911" s="287">
        <v>1645.7</v>
      </c>
      <c r="I1911" s="287">
        <v>1524.8</v>
      </c>
      <c r="J1911" s="51">
        <v>600</v>
      </c>
      <c r="K1911" s="354">
        <v>101</v>
      </c>
      <c r="L1911" s="934" t="s">
        <v>1026</v>
      </c>
      <c r="M1911" s="282">
        <v>178098</v>
      </c>
      <c r="N1911" s="51">
        <v>0</v>
      </c>
      <c r="O1911" s="51">
        <f t="shared" si="591"/>
        <v>105402.04</v>
      </c>
      <c r="P1911" s="51">
        <v>0</v>
      </c>
      <c r="Q1911" s="51">
        <v>72695.960000000006</v>
      </c>
      <c r="R1911" s="51">
        <v>0</v>
      </c>
      <c r="S1911" s="51">
        <v>108.22</v>
      </c>
      <c r="T1911" s="51">
        <v>108.22</v>
      </c>
      <c r="U1911" s="192">
        <v>44926</v>
      </c>
    </row>
    <row r="1912" spans="1:21" x14ac:dyDescent="0.2">
      <c r="A1912" s="442" t="s">
        <v>209</v>
      </c>
      <c r="B1912" s="190" t="s">
        <v>1081</v>
      </c>
      <c r="C1912" s="56" t="s">
        <v>40</v>
      </c>
      <c r="D1912" s="57">
        <v>1965</v>
      </c>
      <c r="E1912" s="57">
        <v>1965</v>
      </c>
      <c r="F1912" s="195" t="s">
        <v>68</v>
      </c>
      <c r="G1912" s="56">
        <v>4</v>
      </c>
      <c r="H1912" s="287">
        <v>1645.7</v>
      </c>
      <c r="I1912" s="287">
        <v>1524.8</v>
      </c>
      <c r="J1912" s="51">
        <v>600</v>
      </c>
      <c r="K1912" s="354">
        <v>101</v>
      </c>
      <c r="L1912" s="10" t="s">
        <v>1030</v>
      </c>
      <c r="M1912" s="282">
        <v>887542</v>
      </c>
      <c r="N1912" s="51">
        <v>0</v>
      </c>
      <c r="O1912" s="51">
        <f t="shared" si="591"/>
        <v>525265.53</v>
      </c>
      <c r="P1912" s="51">
        <v>0</v>
      </c>
      <c r="Q1912" s="51">
        <v>362276.47</v>
      </c>
      <c r="R1912" s="51">
        <v>0</v>
      </c>
      <c r="S1912" s="51">
        <v>539.30999999999995</v>
      </c>
      <c r="T1912" s="51">
        <v>539.30999999999995</v>
      </c>
      <c r="U1912" s="192">
        <v>44926</v>
      </c>
    </row>
    <row r="1913" spans="1:21" ht="13.5" thickBot="1" x14ac:dyDescent="0.25">
      <c r="A1913" s="657"/>
      <c r="B1913" s="701" t="s">
        <v>31</v>
      </c>
      <c r="C1913" s="180" t="s">
        <v>18</v>
      </c>
      <c r="D1913" s="180" t="s">
        <v>18</v>
      </c>
      <c r="E1913" s="180" t="s">
        <v>18</v>
      </c>
      <c r="F1913" s="180" t="s">
        <v>18</v>
      </c>
      <c r="G1913" s="180" t="s">
        <v>18</v>
      </c>
      <c r="H1913" s="618">
        <v>1645.7</v>
      </c>
      <c r="I1913" s="618">
        <v>1524.8</v>
      </c>
      <c r="J1913" s="618">
        <v>600</v>
      </c>
      <c r="K1913" s="619">
        <v>101</v>
      </c>
      <c r="L1913" s="634" t="s">
        <v>18</v>
      </c>
      <c r="M1913" s="690">
        <f>SUM(M1909:M1912)</f>
        <v>3536955</v>
      </c>
      <c r="N1913" s="690">
        <f t="shared" ref="N1913:Q1913" si="592">SUM(N1909:N1912)</f>
        <v>0</v>
      </c>
      <c r="O1913" s="690">
        <f t="shared" si="592"/>
        <v>2093242.4000000001</v>
      </c>
      <c r="P1913" s="690">
        <f t="shared" ref="P1913" si="593">SUM(P1909:P1912)</f>
        <v>0</v>
      </c>
      <c r="Q1913" s="690">
        <f t="shared" si="592"/>
        <v>1443712.5999999999</v>
      </c>
      <c r="R1913" s="690">
        <f t="shared" ref="R1913" si="594">SUM(R1909:R1912)</f>
        <v>0</v>
      </c>
      <c r="S1913" s="618" t="s">
        <v>18</v>
      </c>
      <c r="T1913" s="618" t="s">
        <v>18</v>
      </c>
      <c r="U1913" s="647" t="s">
        <v>18</v>
      </c>
    </row>
    <row r="1914" spans="1:21" x14ac:dyDescent="0.2">
      <c r="A1914" s="275" t="s">
        <v>210</v>
      </c>
      <c r="B1914" s="683" t="s">
        <v>1082</v>
      </c>
      <c r="C1914" s="623" t="s">
        <v>40</v>
      </c>
      <c r="D1914" s="623">
        <v>1967</v>
      </c>
      <c r="E1914" s="623">
        <v>1967</v>
      </c>
      <c r="F1914" s="625" t="s">
        <v>68</v>
      </c>
      <c r="G1914" s="623">
        <v>4</v>
      </c>
      <c r="H1914" s="611">
        <v>2164.06</v>
      </c>
      <c r="I1914" s="611">
        <v>1949.6</v>
      </c>
      <c r="J1914" s="611">
        <v>864</v>
      </c>
      <c r="K1914" s="628">
        <v>64</v>
      </c>
      <c r="L1914" s="3" t="s">
        <v>1036</v>
      </c>
      <c r="M1914" s="611">
        <v>175657</v>
      </c>
      <c r="N1914" s="611">
        <v>0</v>
      </c>
      <c r="O1914" s="630">
        <f>M1914-Q1914</f>
        <v>103957.41</v>
      </c>
      <c r="P1914" s="611">
        <v>0</v>
      </c>
      <c r="Q1914" s="630">
        <v>71699.59</v>
      </c>
      <c r="R1914" s="611">
        <v>0</v>
      </c>
      <c r="S1914" s="629">
        <v>81.17</v>
      </c>
      <c r="T1914" s="629">
        <v>81.17</v>
      </c>
      <c r="U1914" s="752">
        <v>44926</v>
      </c>
    </row>
    <row r="1915" spans="1:21" x14ac:dyDescent="0.2">
      <c r="A1915" s="442" t="s">
        <v>210</v>
      </c>
      <c r="B1915" s="190" t="s">
        <v>1082</v>
      </c>
      <c r="C1915" s="56" t="s">
        <v>40</v>
      </c>
      <c r="D1915" s="56">
        <v>1967</v>
      </c>
      <c r="E1915" s="56">
        <v>1967</v>
      </c>
      <c r="F1915" s="195" t="s">
        <v>68</v>
      </c>
      <c r="G1915" s="56">
        <v>4</v>
      </c>
      <c r="H1915" s="51">
        <v>2164.06</v>
      </c>
      <c r="I1915" s="51">
        <v>1949.6</v>
      </c>
      <c r="J1915" s="51">
        <v>864</v>
      </c>
      <c r="K1915" s="354">
        <v>64</v>
      </c>
      <c r="L1915" s="10" t="s">
        <v>56</v>
      </c>
      <c r="M1915" s="51">
        <v>944353</v>
      </c>
      <c r="N1915" s="51">
        <v>0</v>
      </c>
      <c r="O1915" s="51">
        <f>M1915-Q1915</f>
        <v>558887.43999999994</v>
      </c>
      <c r="P1915" s="51">
        <v>0</v>
      </c>
      <c r="Q1915" s="51">
        <v>385465.56</v>
      </c>
      <c r="R1915" s="51">
        <v>0</v>
      </c>
      <c r="S1915" s="616">
        <v>436.38</v>
      </c>
      <c r="T1915" s="616">
        <v>436.38</v>
      </c>
      <c r="U1915" s="192">
        <v>44926</v>
      </c>
    </row>
    <row r="1916" spans="1:21" ht="25.5" x14ac:dyDescent="0.2">
      <c r="A1916" s="442" t="s">
        <v>210</v>
      </c>
      <c r="B1916" s="190" t="s">
        <v>1082</v>
      </c>
      <c r="C1916" s="56" t="s">
        <v>40</v>
      </c>
      <c r="D1916" s="56">
        <v>1967</v>
      </c>
      <c r="E1916" s="56">
        <v>1967</v>
      </c>
      <c r="F1916" s="195" t="s">
        <v>68</v>
      </c>
      <c r="G1916" s="56">
        <v>4</v>
      </c>
      <c r="H1916" s="51">
        <v>2164.06</v>
      </c>
      <c r="I1916" s="51">
        <v>1949.6</v>
      </c>
      <c r="J1916" s="51">
        <v>864</v>
      </c>
      <c r="K1916" s="354">
        <v>64</v>
      </c>
      <c r="L1916" s="10" t="s">
        <v>1026</v>
      </c>
      <c r="M1916" s="51">
        <v>234195</v>
      </c>
      <c r="N1916" s="51">
        <v>0</v>
      </c>
      <c r="O1916" s="51">
        <f t="shared" ref="O1916:O1917" si="595">M1916-Q1916</f>
        <v>138601.4</v>
      </c>
      <c r="P1916" s="51">
        <v>0</v>
      </c>
      <c r="Q1916" s="51">
        <v>95593.600000000006</v>
      </c>
      <c r="R1916" s="51">
        <v>0</v>
      </c>
      <c r="S1916" s="616">
        <v>108.22</v>
      </c>
      <c r="T1916" s="616">
        <v>108.22</v>
      </c>
      <c r="U1916" s="192">
        <v>44926</v>
      </c>
    </row>
    <row r="1917" spans="1:21" x14ac:dyDescent="0.2">
      <c r="A1917" s="442" t="s">
        <v>210</v>
      </c>
      <c r="B1917" s="190" t="s">
        <v>1082</v>
      </c>
      <c r="C1917" s="56" t="s">
        <v>40</v>
      </c>
      <c r="D1917" s="56">
        <v>1967</v>
      </c>
      <c r="E1917" s="56">
        <v>1967</v>
      </c>
      <c r="F1917" s="195" t="s">
        <v>68</v>
      </c>
      <c r="G1917" s="56">
        <v>4</v>
      </c>
      <c r="H1917" s="51">
        <v>2164.06</v>
      </c>
      <c r="I1917" s="51">
        <v>1949.6</v>
      </c>
      <c r="J1917" s="51">
        <v>864</v>
      </c>
      <c r="K1917" s="354">
        <v>64</v>
      </c>
      <c r="L1917" s="10" t="s">
        <v>1030</v>
      </c>
      <c r="M1917" s="51">
        <v>1167099</v>
      </c>
      <c r="N1917" s="51">
        <v>0</v>
      </c>
      <c r="O1917" s="51">
        <f t="shared" si="595"/>
        <v>690713.09000000008</v>
      </c>
      <c r="P1917" s="51">
        <v>0</v>
      </c>
      <c r="Q1917" s="111">
        <v>476385.91</v>
      </c>
      <c r="R1917" s="51">
        <v>0</v>
      </c>
      <c r="S1917" s="632">
        <v>539.30999999999995</v>
      </c>
      <c r="T1917" s="632">
        <v>539.30999999999995</v>
      </c>
      <c r="U1917" s="757">
        <v>44926</v>
      </c>
    </row>
    <row r="1918" spans="1:21" ht="13.5" thickBot="1" x14ac:dyDescent="0.25">
      <c r="A1918" s="674"/>
      <c r="B1918" s="689" t="s">
        <v>31</v>
      </c>
      <c r="C1918" s="180" t="s">
        <v>18</v>
      </c>
      <c r="D1918" s="180" t="s">
        <v>18</v>
      </c>
      <c r="E1918" s="180" t="s">
        <v>18</v>
      </c>
      <c r="F1918" s="180" t="s">
        <v>18</v>
      </c>
      <c r="G1918" s="180" t="s">
        <v>18</v>
      </c>
      <c r="H1918" s="618">
        <v>2164.06</v>
      </c>
      <c r="I1918" s="618">
        <v>1949.6</v>
      </c>
      <c r="J1918" s="618">
        <v>864</v>
      </c>
      <c r="K1918" s="619">
        <v>64</v>
      </c>
      <c r="L1918" s="634" t="s">
        <v>18</v>
      </c>
      <c r="M1918" s="690">
        <f>SUM(M1914:M1917)</f>
        <v>2521304</v>
      </c>
      <c r="N1918" s="690">
        <f t="shared" ref="N1918:Q1918" si="596">SUM(N1914:N1917)</f>
        <v>0</v>
      </c>
      <c r="O1918" s="690">
        <f t="shared" si="596"/>
        <v>1492159.34</v>
      </c>
      <c r="P1918" s="690">
        <f t="shared" ref="P1918" si="597">SUM(P1914:P1917)</f>
        <v>0</v>
      </c>
      <c r="Q1918" s="690">
        <f t="shared" si="596"/>
        <v>1029144.6599999999</v>
      </c>
      <c r="R1918" s="690">
        <f t="shared" ref="R1918" si="598">SUM(R1914:R1917)</f>
        <v>0</v>
      </c>
      <c r="S1918" s="618" t="s">
        <v>18</v>
      </c>
      <c r="T1918" s="618" t="s">
        <v>18</v>
      </c>
      <c r="U1918" s="622" t="s">
        <v>18</v>
      </c>
    </row>
    <row r="1919" spans="1:21" ht="26.25" thickBot="1" x14ac:dyDescent="0.25">
      <c r="A1919" s="275" t="s">
        <v>211</v>
      </c>
      <c r="B1919" s="683" t="s">
        <v>1083</v>
      </c>
      <c r="C1919" s="623" t="s">
        <v>40</v>
      </c>
      <c r="D1919" s="623">
        <v>1967</v>
      </c>
      <c r="E1919" s="623">
        <v>1967</v>
      </c>
      <c r="F1919" s="625" t="s">
        <v>350</v>
      </c>
      <c r="G1919" s="623">
        <v>4</v>
      </c>
      <c r="H1919" s="611">
        <v>2744.4</v>
      </c>
      <c r="I1919" s="611">
        <v>2512.8000000000002</v>
      </c>
      <c r="J1919" s="611">
        <v>960</v>
      </c>
      <c r="K1919" s="628">
        <v>111</v>
      </c>
      <c r="L1919" s="3" t="s">
        <v>1026</v>
      </c>
      <c r="M1919" s="611">
        <v>275126</v>
      </c>
      <c r="N1919" s="611">
        <v>0</v>
      </c>
      <c r="O1919" s="630">
        <f>M1919-Q1919</f>
        <v>162825.20000000001</v>
      </c>
      <c r="P1919" s="611">
        <v>0</v>
      </c>
      <c r="Q1919" s="630">
        <v>112300.8</v>
      </c>
      <c r="R1919" s="611">
        <v>0</v>
      </c>
      <c r="S1919" s="629">
        <v>100.25</v>
      </c>
      <c r="T1919" s="629">
        <v>100.25</v>
      </c>
      <c r="U1919" s="752">
        <v>44926</v>
      </c>
    </row>
    <row r="1920" spans="1:21" x14ac:dyDescent="0.2">
      <c r="A1920" s="275" t="s">
        <v>211</v>
      </c>
      <c r="B1920" s="683" t="s">
        <v>1083</v>
      </c>
      <c r="C1920" s="56" t="s">
        <v>40</v>
      </c>
      <c r="D1920" s="56">
        <v>1967</v>
      </c>
      <c r="E1920" s="56">
        <v>1967</v>
      </c>
      <c r="F1920" s="195" t="s">
        <v>350</v>
      </c>
      <c r="G1920" s="56">
        <v>4</v>
      </c>
      <c r="H1920" s="51">
        <v>2744.4</v>
      </c>
      <c r="I1920" s="51">
        <v>2512.8000000000002</v>
      </c>
      <c r="J1920" s="51">
        <v>960</v>
      </c>
      <c r="K1920" s="354">
        <v>111</v>
      </c>
      <c r="L1920" s="10" t="s">
        <v>1030</v>
      </c>
      <c r="M1920" s="51">
        <v>1482964</v>
      </c>
      <c r="N1920" s="51">
        <v>0</v>
      </c>
      <c r="O1920" s="51">
        <f>M1920-Q1920</f>
        <v>877648.46</v>
      </c>
      <c r="P1920" s="51">
        <v>0</v>
      </c>
      <c r="Q1920" s="51">
        <v>605315.54</v>
      </c>
      <c r="R1920" s="51">
        <v>0</v>
      </c>
      <c r="S1920" s="616">
        <v>540.36</v>
      </c>
      <c r="T1920" s="616">
        <v>540.36</v>
      </c>
      <c r="U1920" s="192">
        <v>44926</v>
      </c>
    </row>
    <row r="1921" spans="1:21" ht="13.5" thickBot="1" x14ac:dyDescent="0.25">
      <c r="A1921" s="674"/>
      <c r="B1921" s="633" t="s">
        <v>31</v>
      </c>
      <c r="C1921" s="180" t="s">
        <v>18</v>
      </c>
      <c r="D1921" s="180" t="s">
        <v>18</v>
      </c>
      <c r="E1921" s="180" t="s">
        <v>18</v>
      </c>
      <c r="F1921" s="180" t="s">
        <v>18</v>
      </c>
      <c r="G1921" s="180" t="s">
        <v>18</v>
      </c>
      <c r="H1921" s="618">
        <v>2744.4</v>
      </c>
      <c r="I1921" s="618">
        <v>2512.8000000000002</v>
      </c>
      <c r="J1921" s="618">
        <v>960</v>
      </c>
      <c r="K1921" s="619">
        <v>111</v>
      </c>
      <c r="L1921" s="634" t="s">
        <v>18</v>
      </c>
      <c r="M1921" s="690">
        <f>SUM(M1919:M1920)</f>
        <v>1758090</v>
      </c>
      <c r="N1921" s="690">
        <f t="shared" ref="N1921:Q1921" si="599">SUM(N1919:N1920)</f>
        <v>0</v>
      </c>
      <c r="O1921" s="690">
        <f t="shared" si="599"/>
        <v>1040473.6599999999</v>
      </c>
      <c r="P1921" s="690">
        <f t="shared" ref="P1921" si="600">SUM(P1919:P1920)</f>
        <v>0</v>
      </c>
      <c r="Q1921" s="690">
        <f t="shared" si="599"/>
        <v>717616.34000000008</v>
      </c>
      <c r="R1921" s="690">
        <f t="shared" ref="R1921" si="601">SUM(R1919:R1920)</f>
        <v>0</v>
      </c>
      <c r="S1921" s="618" t="s">
        <v>18</v>
      </c>
      <c r="T1921" s="618" t="s">
        <v>18</v>
      </c>
      <c r="U1921" s="622" t="s">
        <v>18</v>
      </c>
    </row>
    <row r="1922" spans="1:21" ht="25.5" x14ac:dyDescent="0.2">
      <c r="A1922" s="275" t="s">
        <v>212</v>
      </c>
      <c r="B1922" s="683" t="s">
        <v>1084</v>
      </c>
      <c r="C1922" s="56" t="s">
        <v>40</v>
      </c>
      <c r="D1922" s="56">
        <v>1976</v>
      </c>
      <c r="E1922" s="56">
        <v>1976</v>
      </c>
      <c r="F1922" s="191" t="s">
        <v>54</v>
      </c>
      <c r="G1922" s="56">
        <v>4</v>
      </c>
      <c r="H1922" s="51">
        <v>4560</v>
      </c>
      <c r="I1922" s="51">
        <v>3186.8</v>
      </c>
      <c r="J1922" s="51">
        <v>1068</v>
      </c>
      <c r="K1922" s="354">
        <v>121</v>
      </c>
      <c r="L1922" s="10" t="s">
        <v>1026</v>
      </c>
      <c r="M1922" s="51">
        <v>427728</v>
      </c>
      <c r="N1922" s="51">
        <v>0</v>
      </c>
      <c r="O1922" s="51">
        <f>M1922-Q1922</f>
        <v>253138.19</v>
      </c>
      <c r="P1922" s="51">
        <v>0</v>
      </c>
      <c r="Q1922" s="51">
        <v>174589.81</v>
      </c>
      <c r="R1922" s="51">
        <v>0</v>
      </c>
      <c r="S1922" s="616">
        <v>93.8</v>
      </c>
      <c r="T1922" s="616">
        <v>93.8</v>
      </c>
      <c r="U1922" s="664">
        <v>44926</v>
      </c>
    </row>
    <row r="1923" spans="1:21" x14ac:dyDescent="0.2">
      <c r="A1923" s="442" t="s">
        <v>212</v>
      </c>
      <c r="B1923" s="190" t="s">
        <v>1084</v>
      </c>
      <c r="C1923" s="56" t="s">
        <v>40</v>
      </c>
      <c r="D1923" s="56">
        <v>1976</v>
      </c>
      <c r="E1923" s="56">
        <v>1976</v>
      </c>
      <c r="F1923" s="191" t="s">
        <v>54</v>
      </c>
      <c r="G1923" s="56">
        <v>4</v>
      </c>
      <c r="H1923" s="51">
        <v>4560</v>
      </c>
      <c r="I1923" s="51">
        <v>3186.8</v>
      </c>
      <c r="J1923" s="51">
        <v>1068</v>
      </c>
      <c r="K1923" s="354">
        <v>121</v>
      </c>
      <c r="L1923" s="10" t="s">
        <v>1030</v>
      </c>
      <c r="M1923" s="51">
        <v>2281870</v>
      </c>
      <c r="N1923" s="51">
        <v>0</v>
      </c>
      <c r="O1923" s="111">
        <f>M1923-Q1923</f>
        <v>1350457.3900000001</v>
      </c>
      <c r="P1923" s="51">
        <v>0</v>
      </c>
      <c r="Q1923" s="111">
        <v>931412.61</v>
      </c>
      <c r="R1923" s="51">
        <v>0</v>
      </c>
      <c r="S1923" s="632">
        <v>500.41</v>
      </c>
      <c r="T1923" s="632">
        <v>500.41</v>
      </c>
      <c r="U1923" s="753">
        <v>44926</v>
      </c>
    </row>
    <row r="1924" spans="1:21" ht="25.5" x14ac:dyDescent="0.2">
      <c r="A1924" s="442" t="s">
        <v>212</v>
      </c>
      <c r="B1924" s="190" t="s">
        <v>1084</v>
      </c>
      <c r="C1924" s="56" t="s">
        <v>40</v>
      </c>
      <c r="D1924" s="56">
        <v>1976</v>
      </c>
      <c r="E1924" s="56">
        <v>1976</v>
      </c>
      <c r="F1924" s="191" t="s">
        <v>54</v>
      </c>
      <c r="G1924" s="56">
        <v>4</v>
      </c>
      <c r="H1924" s="51">
        <v>4560</v>
      </c>
      <c r="I1924" s="51">
        <v>3186.8</v>
      </c>
      <c r="J1924" s="51">
        <v>1068</v>
      </c>
      <c r="K1924" s="354">
        <v>121</v>
      </c>
      <c r="L1924" s="10" t="s">
        <v>1024</v>
      </c>
      <c r="M1924" s="51">
        <v>320796</v>
      </c>
      <c r="N1924" s="51">
        <v>0</v>
      </c>
      <c r="O1924" s="111">
        <f t="shared" ref="O1924:O1925" si="602">M1924-Q1924</f>
        <v>189853.64</v>
      </c>
      <c r="P1924" s="51">
        <v>0</v>
      </c>
      <c r="Q1924" s="111">
        <v>130942.36</v>
      </c>
      <c r="R1924" s="51">
        <v>0</v>
      </c>
      <c r="S1924" s="632">
        <v>70.349999999999994</v>
      </c>
      <c r="T1924" s="632">
        <v>70.349999999999994</v>
      </c>
      <c r="U1924" s="753">
        <v>44926</v>
      </c>
    </row>
    <row r="1925" spans="1:21" x14ac:dyDescent="0.2">
      <c r="A1925" s="442" t="s">
        <v>212</v>
      </c>
      <c r="B1925" s="190" t="s">
        <v>1084</v>
      </c>
      <c r="C1925" s="56" t="s">
        <v>40</v>
      </c>
      <c r="D1925" s="56">
        <v>1976</v>
      </c>
      <c r="E1925" s="56">
        <v>1976</v>
      </c>
      <c r="F1925" s="191" t="s">
        <v>54</v>
      </c>
      <c r="G1925" s="56">
        <v>4</v>
      </c>
      <c r="H1925" s="51">
        <v>4560</v>
      </c>
      <c r="I1925" s="51">
        <v>3186.8</v>
      </c>
      <c r="J1925" s="51">
        <v>1068</v>
      </c>
      <c r="K1925" s="354">
        <v>121</v>
      </c>
      <c r="L1925" s="10" t="s">
        <v>1028</v>
      </c>
      <c r="M1925" s="51">
        <v>3716035</v>
      </c>
      <c r="N1925" s="51">
        <v>0</v>
      </c>
      <c r="O1925" s="111">
        <f t="shared" si="602"/>
        <v>2199225.6100000003</v>
      </c>
      <c r="P1925" s="51">
        <v>0</v>
      </c>
      <c r="Q1925" s="111">
        <v>1516809.39</v>
      </c>
      <c r="R1925" s="51">
        <v>0</v>
      </c>
      <c r="S1925" s="632">
        <v>814.92</v>
      </c>
      <c r="T1925" s="632">
        <v>814.92</v>
      </c>
      <c r="U1925" s="753">
        <v>44926</v>
      </c>
    </row>
    <row r="1926" spans="1:21" ht="13.5" thickBot="1" x14ac:dyDescent="0.25">
      <c r="A1926" s="674"/>
      <c r="B1926" s="689" t="s">
        <v>31</v>
      </c>
      <c r="C1926" s="180" t="s">
        <v>18</v>
      </c>
      <c r="D1926" s="180" t="s">
        <v>18</v>
      </c>
      <c r="E1926" s="180" t="s">
        <v>18</v>
      </c>
      <c r="F1926" s="180" t="s">
        <v>18</v>
      </c>
      <c r="G1926" s="180" t="s">
        <v>18</v>
      </c>
      <c r="H1926" s="618">
        <v>4560</v>
      </c>
      <c r="I1926" s="618">
        <v>3186.8</v>
      </c>
      <c r="J1926" s="618">
        <v>1068</v>
      </c>
      <c r="K1926" s="619">
        <v>121</v>
      </c>
      <c r="L1926" s="634" t="s">
        <v>18</v>
      </c>
      <c r="M1926" s="690">
        <f>SUM(M1922:M1925)</f>
        <v>6746429</v>
      </c>
      <c r="N1926" s="690">
        <f t="shared" ref="N1926:Q1926" si="603">SUM(N1922:N1925)</f>
        <v>0</v>
      </c>
      <c r="O1926" s="690">
        <f t="shared" si="603"/>
        <v>3992674.8300000005</v>
      </c>
      <c r="P1926" s="690">
        <f t="shared" ref="P1926" si="604">SUM(P1922:P1925)</f>
        <v>0</v>
      </c>
      <c r="Q1926" s="690">
        <f t="shared" si="603"/>
        <v>2753754.17</v>
      </c>
      <c r="R1926" s="690">
        <f t="shared" ref="R1926" si="605">SUM(R1922:R1925)</f>
        <v>0</v>
      </c>
      <c r="S1926" s="618" t="s">
        <v>18</v>
      </c>
      <c r="T1926" s="618" t="s">
        <v>18</v>
      </c>
      <c r="U1926" s="622" t="s">
        <v>18</v>
      </c>
    </row>
    <row r="1927" spans="1:21" ht="25.5" x14ac:dyDescent="0.2">
      <c r="A1927" s="275" t="s">
        <v>213</v>
      </c>
      <c r="B1927" s="683" t="s">
        <v>1085</v>
      </c>
      <c r="C1927" s="623" t="s">
        <v>40</v>
      </c>
      <c r="D1927" s="623">
        <v>1975</v>
      </c>
      <c r="E1927" s="623">
        <v>1975</v>
      </c>
      <c r="F1927" s="644" t="s">
        <v>54</v>
      </c>
      <c r="G1927" s="623">
        <v>4</v>
      </c>
      <c r="H1927" s="611">
        <v>3532.9</v>
      </c>
      <c r="I1927" s="611">
        <v>3101.5</v>
      </c>
      <c r="J1927" s="611">
        <v>1162</v>
      </c>
      <c r="K1927" s="628">
        <v>129</v>
      </c>
      <c r="L1927" s="3" t="s">
        <v>1024</v>
      </c>
      <c r="M1927" s="611">
        <v>248540</v>
      </c>
      <c r="N1927" s="611">
        <v>0</v>
      </c>
      <c r="O1927" s="630">
        <f>M1927-Q1927</f>
        <v>147091.06</v>
      </c>
      <c r="P1927" s="611">
        <v>0</v>
      </c>
      <c r="Q1927" s="630">
        <v>101448.94</v>
      </c>
      <c r="R1927" s="611">
        <v>0</v>
      </c>
      <c r="S1927" s="629">
        <v>70.349999999999994</v>
      </c>
      <c r="T1927" s="629">
        <v>70.349999999999994</v>
      </c>
      <c r="U1927" s="935">
        <v>44926</v>
      </c>
    </row>
    <row r="1928" spans="1:21" x14ac:dyDescent="0.2">
      <c r="A1928" s="442" t="s">
        <v>213</v>
      </c>
      <c r="B1928" s="190" t="s">
        <v>1085</v>
      </c>
      <c r="C1928" s="56" t="s">
        <v>40</v>
      </c>
      <c r="D1928" s="56">
        <v>1975</v>
      </c>
      <c r="E1928" s="56">
        <v>1975</v>
      </c>
      <c r="F1928" s="191" t="s">
        <v>54</v>
      </c>
      <c r="G1928" s="56">
        <v>4</v>
      </c>
      <c r="H1928" s="51">
        <v>3532.9</v>
      </c>
      <c r="I1928" s="51">
        <v>3101.5</v>
      </c>
      <c r="J1928" s="51">
        <v>1162</v>
      </c>
      <c r="K1928" s="354">
        <v>129</v>
      </c>
      <c r="L1928" s="10" t="s">
        <v>1028</v>
      </c>
      <c r="M1928" s="51">
        <v>2879031</v>
      </c>
      <c r="N1928" s="51">
        <v>0</v>
      </c>
      <c r="O1928" s="51">
        <f>M1928-Q1928</f>
        <v>1703869.5</v>
      </c>
      <c r="P1928" s="51">
        <v>0</v>
      </c>
      <c r="Q1928" s="51">
        <v>1175161.5</v>
      </c>
      <c r="R1928" s="51">
        <v>0</v>
      </c>
      <c r="S1928" s="616">
        <v>814.92</v>
      </c>
      <c r="T1928" s="616">
        <v>814.92</v>
      </c>
      <c r="U1928" s="936">
        <v>44926</v>
      </c>
    </row>
    <row r="1929" spans="1:21" ht="25.5" x14ac:dyDescent="0.2">
      <c r="A1929" s="442" t="s">
        <v>213</v>
      </c>
      <c r="B1929" s="190" t="s">
        <v>1085</v>
      </c>
      <c r="C1929" s="56" t="s">
        <v>40</v>
      </c>
      <c r="D1929" s="56">
        <v>1975</v>
      </c>
      <c r="E1929" s="56">
        <v>1975</v>
      </c>
      <c r="F1929" s="191" t="s">
        <v>54</v>
      </c>
      <c r="G1929" s="56">
        <v>4</v>
      </c>
      <c r="H1929" s="51">
        <v>3532.9</v>
      </c>
      <c r="I1929" s="51">
        <v>3101.5</v>
      </c>
      <c r="J1929" s="51">
        <v>1162</v>
      </c>
      <c r="K1929" s="354">
        <v>129</v>
      </c>
      <c r="L1929" s="10" t="s">
        <v>1026</v>
      </c>
      <c r="M1929" s="51">
        <v>331386</v>
      </c>
      <c r="N1929" s="51">
        <v>0</v>
      </c>
      <c r="O1929" s="51">
        <f>M1929-Q1929</f>
        <v>196121.02</v>
      </c>
      <c r="P1929" s="51">
        <v>0</v>
      </c>
      <c r="Q1929" s="51">
        <v>135264.98000000001</v>
      </c>
      <c r="R1929" s="51">
        <v>0</v>
      </c>
      <c r="S1929" s="616">
        <v>93.8</v>
      </c>
      <c r="T1929" s="616">
        <v>93.8</v>
      </c>
      <c r="U1929" s="936">
        <v>44926</v>
      </c>
    </row>
    <row r="1930" spans="1:21" x14ac:dyDescent="0.2">
      <c r="A1930" s="442" t="s">
        <v>213</v>
      </c>
      <c r="B1930" s="190" t="s">
        <v>1085</v>
      </c>
      <c r="C1930" s="56" t="s">
        <v>40</v>
      </c>
      <c r="D1930" s="56">
        <v>1975</v>
      </c>
      <c r="E1930" s="56">
        <v>1975</v>
      </c>
      <c r="F1930" s="191" t="s">
        <v>54</v>
      </c>
      <c r="G1930" s="56">
        <v>4</v>
      </c>
      <c r="H1930" s="51">
        <v>3532.9</v>
      </c>
      <c r="I1930" s="51">
        <v>3101.5</v>
      </c>
      <c r="J1930" s="51">
        <v>1162</v>
      </c>
      <c r="K1930" s="354">
        <v>129</v>
      </c>
      <c r="L1930" s="10" t="s">
        <v>1030</v>
      </c>
      <c r="M1930" s="51">
        <v>1767898</v>
      </c>
      <c r="N1930" s="51">
        <v>0</v>
      </c>
      <c r="O1930" s="51">
        <f>M1930-Q1930</f>
        <v>1046278.24</v>
      </c>
      <c r="P1930" s="51">
        <v>0</v>
      </c>
      <c r="Q1930" s="111">
        <v>721619.76</v>
      </c>
      <c r="R1930" s="51">
        <v>0</v>
      </c>
      <c r="S1930" s="632">
        <v>500.41</v>
      </c>
      <c r="T1930" s="632">
        <v>500.41</v>
      </c>
      <c r="U1930" s="937">
        <v>44926</v>
      </c>
    </row>
    <row r="1931" spans="1:21" ht="13.5" thickBot="1" x14ac:dyDescent="0.25">
      <c r="A1931" s="674"/>
      <c r="B1931" s="689" t="s">
        <v>31</v>
      </c>
      <c r="C1931" s="180" t="s">
        <v>18</v>
      </c>
      <c r="D1931" s="180" t="s">
        <v>18</v>
      </c>
      <c r="E1931" s="180" t="s">
        <v>18</v>
      </c>
      <c r="F1931" s="180" t="s">
        <v>18</v>
      </c>
      <c r="G1931" s="180" t="s">
        <v>18</v>
      </c>
      <c r="H1931" s="618">
        <v>3532.9</v>
      </c>
      <c r="I1931" s="618">
        <v>3101.5</v>
      </c>
      <c r="J1931" s="618">
        <v>1162</v>
      </c>
      <c r="K1931" s="619">
        <v>129</v>
      </c>
      <c r="L1931" s="634" t="s">
        <v>18</v>
      </c>
      <c r="M1931" s="690">
        <f>SUM(M1927:M1930)</f>
        <v>5226855</v>
      </c>
      <c r="N1931" s="690">
        <f t="shared" ref="N1931:Q1931" si="606">SUM(N1927:N1930)</f>
        <v>0</v>
      </c>
      <c r="O1931" s="690">
        <f t="shared" si="606"/>
        <v>3093359.8200000003</v>
      </c>
      <c r="P1931" s="690">
        <f t="shared" ref="P1931" si="607">SUM(P1927:P1930)</f>
        <v>0</v>
      </c>
      <c r="Q1931" s="690">
        <f t="shared" si="606"/>
        <v>2133495.1799999997</v>
      </c>
      <c r="R1931" s="690">
        <f t="shared" ref="R1931" si="608">SUM(R1927:R1930)</f>
        <v>0</v>
      </c>
      <c r="S1931" s="618" t="s">
        <v>18</v>
      </c>
      <c r="T1931" s="618" t="s">
        <v>18</v>
      </c>
      <c r="U1931" s="622" t="s">
        <v>18</v>
      </c>
    </row>
    <row r="1932" spans="1:21" ht="25.5" x14ac:dyDescent="0.2">
      <c r="A1932" s="275" t="s">
        <v>214</v>
      </c>
      <c r="B1932" s="683" t="s">
        <v>1086</v>
      </c>
      <c r="C1932" s="623" t="s">
        <v>40</v>
      </c>
      <c r="D1932" s="623">
        <v>1978</v>
      </c>
      <c r="E1932" s="623">
        <v>1978</v>
      </c>
      <c r="F1932" s="644" t="s">
        <v>54</v>
      </c>
      <c r="G1932" s="623">
        <v>4</v>
      </c>
      <c r="H1932" s="611">
        <v>2558.6999999999998</v>
      </c>
      <c r="I1932" s="611">
        <v>2205.4</v>
      </c>
      <c r="J1932" s="611">
        <v>829.6</v>
      </c>
      <c r="K1932" s="628">
        <v>80</v>
      </c>
      <c r="L1932" s="3" t="s">
        <v>1026</v>
      </c>
      <c r="M1932" s="611">
        <v>240006</v>
      </c>
      <c r="N1932" s="611">
        <v>0</v>
      </c>
      <c r="O1932" s="611">
        <f>M1932-Q1932</f>
        <v>142040.47</v>
      </c>
      <c r="P1932" s="611">
        <v>0</v>
      </c>
      <c r="Q1932" s="611">
        <v>97965.53</v>
      </c>
      <c r="R1932" s="611">
        <v>0</v>
      </c>
      <c r="S1932" s="612">
        <v>93.8</v>
      </c>
      <c r="T1932" s="612">
        <v>93.8</v>
      </c>
      <c r="U1932" s="663">
        <v>44926</v>
      </c>
    </row>
    <row r="1933" spans="1:21" x14ac:dyDescent="0.2">
      <c r="A1933" s="442" t="s">
        <v>214</v>
      </c>
      <c r="B1933" s="190" t="s">
        <v>1086</v>
      </c>
      <c r="C1933" s="56" t="s">
        <v>40</v>
      </c>
      <c r="D1933" s="56">
        <v>1978</v>
      </c>
      <c r="E1933" s="56">
        <v>1978</v>
      </c>
      <c r="F1933" s="191" t="s">
        <v>54</v>
      </c>
      <c r="G1933" s="56">
        <v>4</v>
      </c>
      <c r="H1933" s="51">
        <v>2558.6999999999998</v>
      </c>
      <c r="I1933" s="51">
        <v>2205.4</v>
      </c>
      <c r="J1933" s="51">
        <v>829.6</v>
      </c>
      <c r="K1933" s="354">
        <v>80</v>
      </c>
      <c r="L1933" s="10" t="s">
        <v>1030</v>
      </c>
      <c r="M1933" s="51">
        <v>1280399</v>
      </c>
      <c r="N1933" s="51">
        <v>0</v>
      </c>
      <c r="O1933" s="51">
        <f>M1933-Q1933</f>
        <v>757766.35</v>
      </c>
      <c r="P1933" s="51">
        <v>0</v>
      </c>
      <c r="Q1933" s="51">
        <v>522632.65</v>
      </c>
      <c r="R1933" s="51">
        <v>0</v>
      </c>
      <c r="S1933" s="632">
        <v>500.41</v>
      </c>
      <c r="T1933" s="632">
        <v>500.41</v>
      </c>
      <c r="U1933" s="664">
        <v>44926</v>
      </c>
    </row>
    <row r="1934" spans="1:21" ht="13.5" thickBot="1" x14ac:dyDescent="0.25">
      <c r="A1934" s="635"/>
      <c r="B1934" s="633" t="s">
        <v>31</v>
      </c>
      <c r="C1934" s="180" t="s">
        <v>18</v>
      </c>
      <c r="D1934" s="180" t="s">
        <v>18</v>
      </c>
      <c r="E1934" s="180" t="s">
        <v>18</v>
      </c>
      <c r="F1934" s="180" t="s">
        <v>18</v>
      </c>
      <c r="G1934" s="180" t="s">
        <v>18</v>
      </c>
      <c r="H1934" s="618">
        <v>2558.6999999999998</v>
      </c>
      <c r="I1934" s="618">
        <v>2205.4</v>
      </c>
      <c r="J1934" s="618">
        <v>829.6</v>
      </c>
      <c r="K1934" s="619">
        <v>80</v>
      </c>
      <c r="L1934" s="634" t="s">
        <v>18</v>
      </c>
      <c r="M1934" s="690">
        <f>SUM(M1932:M1933)</f>
        <v>1520405</v>
      </c>
      <c r="N1934" s="690">
        <f t="shared" ref="N1934:Q1934" si="609">SUM(N1932:N1933)</f>
        <v>0</v>
      </c>
      <c r="O1934" s="690">
        <f t="shared" si="609"/>
        <v>899806.82</v>
      </c>
      <c r="P1934" s="690">
        <f t="shared" ref="P1934" si="610">SUM(P1932:P1933)</f>
        <v>0</v>
      </c>
      <c r="Q1934" s="690">
        <f t="shared" si="609"/>
        <v>620598.18000000005</v>
      </c>
      <c r="R1934" s="690">
        <f t="shared" ref="R1934" si="611">SUM(R1932:R1933)</f>
        <v>0</v>
      </c>
      <c r="S1934" s="618" t="s">
        <v>18</v>
      </c>
      <c r="T1934" s="618" t="s">
        <v>18</v>
      </c>
      <c r="U1934" s="622" t="s">
        <v>18</v>
      </c>
    </row>
    <row r="1935" spans="1:21" ht="18.75" customHeight="1" x14ac:dyDescent="0.2">
      <c r="A1935" s="275" t="s">
        <v>215</v>
      </c>
      <c r="B1935" s="683" t="s">
        <v>1087</v>
      </c>
      <c r="C1935" s="623" t="s">
        <v>40</v>
      </c>
      <c r="D1935" s="623">
        <v>1981</v>
      </c>
      <c r="E1935" s="623">
        <v>1981</v>
      </c>
      <c r="F1935" s="644" t="s">
        <v>54</v>
      </c>
      <c r="G1935" s="623">
        <v>4</v>
      </c>
      <c r="H1935" s="611">
        <v>3298.8</v>
      </c>
      <c r="I1935" s="630">
        <v>2749.2</v>
      </c>
      <c r="J1935" s="611">
        <v>1042</v>
      </c>
      <c r="K1935" s="628">
        <v>110</v>
      </c>
      <c r="L1935" s="3" t="s">
        <v>1038</v>
      </c>
      <c r="M1935" s="611">
        <v>305568</v>
      </c>
      <c r="N1935" s="611">
        <v>0</v>
      </c>
      <c r="O1935" s="630">
        <f>M1935-Q1935</f>
        <v>180841.4</v>
      </c>
      <c r="P1935" s="611">
        <v>0</v>
      </c>
      <c r="Q1935" s="630">
        <v>124726.6</v>
      </c>
      <c r="R1935" s="611">
        <v>0</v>
      </c>
      <c r="S1935" s="629">
        <v>92.63</v>
      </c>
      <c r="T1935" s="629">
        <v>92.63</v>
      </c>
      <c r="U1935" s="938">
        <v>44926</v>
      </c>
    </row>
    <row r="1936" spans="1:21" x14ac:dyDescent="0.2">
      <c r="A1936" s="442" t="s">
        <v>215</v>
      </c>
      <c r="B1936" s="190" t="s">
        <v>1087</v>
      </c>
      <c r="C1936" s="56" t="s">
        <v>40</v>
      </c>
      <c r="D1936" s="56">
        <v>1981</v>
      </c>
      <c r="E1936" s="56">
        <v>1981</v>
      </c>
      <c r="F1936" s="191" t="s">
        <v>54</v>
      </c>
      <c r="G1936" s="56">
        <v>4</v>
      </c>
      <c r="H1936" s="51">
        <v>3298.8</v>
      </c>
      <c r="I1936" s="51">
        <v>2749.2</v>
      </c>
      <c r="J1936" s="51">
        <v>1042</v>
      </c>
      <c r="K1936" s="354">
        <v>110</v>
      </c>
      <c r="L1936" s="10" t="s">
        <v>1027</v>
      </c>
      <c r="M1936" s="51">
        <v>4269637</v>
      </c>
      <c r="N1936" s="51">
        <v>0</v>
      </c>
      <c r="O1936" s="51">
        <f>M1936-Q1936</f>
        <v>2526858.6100000003</v>
      </c>
      <c r="P1936" s="51">
        <v>0</v>
      </c>
      <c r="Q1936" s="51">
        <v>1742778.39</v>
      </c>
      <c r="R1936" s="51">
        <v>0</v>
      </c>
      <c r="S1936" s="616">
        <v>1294.3</v>
      </c>
      <c r="T1936" s="616">
        <v>1294.3</v>
      </c>
      <c r="U1936" s="664">
        <v>44926</v>
      </c>
    </row>
    <row r="1937" spans="1:21" ht="25.5" x14ac:dyDescent="0.2">
      <c r="A1937" s="442" t="s">
        <v>215</v>
      </c>
      <c r="B1937" s="190" t="s">
        <v>1087</v>
      </c>
      <c r="C1937" s="56" t="s">
        <v>40</v>
      </c>
      <c r="D1937" s="56">
        <v>1981</v>
      </c>
      <c r="E1937" s="56">
        <v>1981</v>
      </c>
      <c r="F1937" s="191" t="s">
        <v>54</v>
      </c>
      <c r="G1937" s="56">
        <v>4</v>
      </c>
      <c r="H1937" s="51">
        <v>3298.8</v>
      </c>
      <c r="I1937" s="51">
        <v>2749.2</v>
      </c>
      <c r="J1937" s="51">
        <v>1042</v>
      </c>
      <c r="K1937" s="354">
        <v>110</v>
      </c>
      <c r="L1937" s="10" t="s">
        <v>1024</v>
      </c>
      <c r="M1937" s="51">
        <v>232071</v>
      </c>
      <c r="N1937" s="51">
        <v>0</v>
      </c>
      <c r="O1937" s="51">
        <f t="shared" ref="O1937:O1944" si="612">M1937-Q1937</f>
        <v>137344.37</v>
      </c>
      <c r="P1937" s="51">
        <v>0</v>
      </c>
      <c r="Q1937" s="51">
        <v>94726.63</v>
      </c>
      <c r="R1937" s="51">
        <v>0</v>
      </c>
      <c r="S1937" s="616">
        <v>70.349999999999994</v>
      </c>
      <c r="T1937" s="616">
        <v>70.349999999999994</v>
      </c>
      <c r="U1937" s="664">
        <v>44926</v>
      </c>
    </row>
    <row r="1938" spans="1:21" x14ac:dyDescent="0.2">
      <c r="A1938" s="442" t="s">
        <v>215</v>
      </c>
      <c r="B1938" s="190" t="s">
        <v>1087</v>
      </c>
      <c r="C1938" s="56" t="s">
        <v>40</v>
      </c>
      <c r="D1938" s="56">
        <v>1981</v>
      </c>
      <c r="E1938" s="56">
        <v>1981</v>
      </c>
      <c r="F1938" s="191" t="s">
        <v>54</v>
      </c>
      <c r="G1938" s="56">
        <v>4</v>
      </c>
      <c r="H1938" s="51">
        <v>3298.8</v>
      </c>
      <c r="I1938" s="51">
        <v>2749.2</v>
      </c>
      <c r="J1938" s="51">
        <v>1042</v>
      </c>
      <c r="K1938" s="354">
        <v>110</v>
      </c>
      <c r="L1938" s="10" t="s">
        <v>1028</v>
      </c>
      <c r="M1938" s="51">
        <v>2688258</v>
      </c>
      <c r="N1938" s="51">
        <v>0</v>
      </c>
      <c r="O1938" s="51">
        <f t="shared" si="612"/>
        <v>1590966.13</v>
      </c>
      <c r="P1938" s="51">
        <v>0</v>
      </c>
      <c r="Q1938" s="51">
        <v>1097291.8700000001</v>
      </c>
      <c r="R1938" s="51">
        <v>0</v>
      </c>
      <c r="S1938" s="616">
        <v>814.92</v>
      </c>
      <c r="T1938" s="616">
        <v>814.92</v>
      </c>
      <c r="U1938" s="664">
        <v>44926</v>
      </c>
    </row>
    <row r="1939" spans="1:21" ht="25.5" x14ac:dyDescent="0.2">
      <c r="A1939" s="442" t="s">
        <v>215</v>
      </c>
      <c r="B1939" s="190" t="s">
        <v>1087</v>
      </c>
      <c r="C1939" s="56" t="s">
        <v>40</v>
      </c>
      <c r="D1939" s="56">
        <v>1981</v>
      </c>
      <c r="E1939" s="56">
        <v>1981</v>
      </c>
      <c r="F1939" s="191" t="s">
        <v>54</v>
      </c>
      <c r="G1939" s="56">
        <v>4</v>
      </c>
      <c r="H1939" s="51">
        <v>3298.8</v>
      </c>
      <c r="I1939" s="51">
        <v>2749.2</v>
      </c>
      <c r="J1939" s="51">
        <v>1042</v>
      </c>
      <c r="K1939" s="354">
        <v>110</v>
      </c>
      <c r="L1939" s="10" t="s">
        <v>1039</v>
      </c>
      <c r="M1939" s="51">
        <v>232071</v>
      </c>
      <c r="N1939" s="51">
        <v>0</v>
      </c>
      <c r="O1939" s="51">
        <f t="shared" si="612"/>
        <v>137344.37</v>
      </c>
      <c r="P1939" s="51">
        <v>0</v>
      </c>
      <c r="Q1939" s="51">
        <v>94726.63</v>
      </c>
      <c r="R1939" s="51">
        <v>0</v>
      </c>
      <c r="S1939" s="616">
        <v>70.349999999999994</v>
      </c>
      <c r="T1939" s="616">
        <v>70.349999999999994</v>
      </c>
      <c r="U1939" s="664">
        <v>44926</v>
      </c>
    </row>
    <row r="1940" spans="1:21" x14ac:dyDescent="0.2">
      <c r="A1940" s="442" t="s">
        <v>215</v>
      </c>
      <c r="B1940" s="190" t="s">
        <v>1087</v>
      </c>
      <c r="C1940" s="56" t="s">
        <v>40</v>
      </c>
      <c r="D1940" s="56">
        <v>1981</v>
      </c>
      <c r="E1940" s="56">
        <v>1981</v>
      </c>
      <c r="F1940" s="191" t="s">
        <v>54</v>
      </c>
      <c r="G1940" s="56">
        <v>4</v>
      </c>
      <c r="H1940" s="51">
        <v>3298.8</v>
      </c>
      <c r="I1940" s="51">
        <v>2749.2</v>
      </c>
      <c r="J1940" s="51">
        <v>1042</v>
      </c>
      <c r="K1940" s="354">
        <v>110</v>
      </c>
      <c r="L1940" s="10" t="s">
        <v>1029</v>
      </c>
      <c r="M1940" s="51">
        <v>1149632</v>
      </c>
      <c r="N1940" s="51">
        <v>0</v>
      </c>
      <c r="O1940" s="51">
        <f t="shared" si="612"/>
        <v>680375.76</v>
      </c>
      <c r="P1940" s="51">
        <v>0</v>
      </c>
      <c r="Q1940" s="51">
        <v>469256.24</v>
      </c>
      <c r="R1940" s="51">
        <v>0</v>
      </c>
      <c r="S1940" s="616">
        <v>348.5</v>
      </c>
      <c r="T1940" s="616">
        <v>348.5</v>
      </c>
      <c r="U1940" s="664">
        <v>44926</v>
      </c>
    </row>
    <row r="1941" spans="1:21" x14ac:dyDescent="0.2">
      <c r="A1941" s="442" t="s">
        <v>215</v>
      </c>
      <c r="B1941" s="190" t="s">
        <v>1087</v>
      </c>
      <c r="C1941" s="56" t="s">
        <v>40</v>
      </c>
      <c r="D1941" s="56">
        <v>1981</v>
      </c>
      <c r="E1941" s="56">
        <v>1981</v>
      </c>
      <c r="F1941" s="191" t="s">
        <v>54</v>
      </c>
      <c r="G1941" s="56">
        <v>4</v>
      </c>
      <c r="H1941" s="51">
        <v>3298.8</v>
      </c>
      <c r="I1941" s="51">
        <v>2749.2</v>
      </c>
      <c r="J1941" s="51">
        <v>1042</v>
      </c>
      <c r="K1941" s="354">
        <v>110</v>
      </c>
      <c r="L1941" s="10" t="s">
        <v>1036</v>
      </c>
      <c r="M1941" s="51">
        <v>232071</v>
      </c>
      <c r="N1941" s="51">
        <v>0</v>
      </c>
      <c r="O1941" s="51">
        <f t="shared" si="612"/>
        <v>137344.37</v>
      </c>
      <c r="P1941" s="51">
        <v>0</v>
      </c>
      <c r="Q1941" s="51">
        <v>94726.63</v>
      </c>
      <c r="R1941" s="51">
        <v>0</v>
      </c>
      <c r="S1941" s="616">
        <v>70.349999999999994</v>
      </c>
      <c r="T1941" s="616">
        <v>70.349999999999994</v>
      </c>
      <c r="U1941" s="664">
        <v>44926</v>
      </c>
    </row>
    <row r="1942" spans="1:21" x14ac:dyDescent="0.2">
      <c r="A1942" s="442" t="s">
        <v>215</v>
      </c>
      <c r="B1942" s="190" t="s">
        <v>1087</v>
      </c>
      <c r="C1942" s="56" t="s">
        <v>40</v>
      </c>
      <c r="D1942" s="56">
        <v>1981</v>
      </c>
      <c r="E1942" s="56">
        <v>1981</v>
      </c>
      <c r="F1942" s="191" t="s">
        <v>54</v>
      </c>
      <c r="G1942" s="56">
        <v>4</v>
      </c>
      <c r="H1942" s="51">
        <v>3298.8</v>
      </c>
      <c r="I1942" s="51">
        <v>2749.2</v>
      </c>
      <c r="J1942" s="51">
        <v>1042</v>
      </c>
      <c r="K1942" s="354">
        <v>110</v>
      </c>
      <c r="L1942" s="10" t="s">
        <v>56</v>
      </c>
      <c r="M1942" s="51">
        <v>1334958</v>
      </c>
      <c r="N1942" s="51">
        <v>0</v>
      </c>
      <c r="O1942" s="51">
        <f t="shared" si="612"/>
        <v>790055.48</v>
      </c>
      <c r="P1942" s="51">
        <v>0</v>
      </c>
      <c r="Q1942" s="51">
        <v>544902.52</v>
      </c>
      <c r="R1942" s="51">
        <v>0</v>
      </c>
      <c r="S1942" s="616">
        <v>404.68</v>
      </c>
      <c r="T1942" s="616">
        <v>404.68</v>
      </c>
      <c r="U1942" s="664">
        <v>44926</v>
      </c>
    </row>
    <row r="1943" spans="1:21" ht="25.5" x14ac:dyDescent="0.2">
      <c r="A1943" s="442" t="s">
        <v>215</v>
      </c>
      <c r="B1943" s="190" t="s">
        <v>1087</v>
      </c>
      <c r="C1943" s="56" t="s">
        <v>40</v>
      </c>
      <c r="D1943" s="56">
        <v>1981</v>
      </c>
      <c r="E1943" s="56">
        <v>1981</v>
      </c>
      <c r="F1943" s="191" t="s">
        <v>54</v>
      </c>
      <c r="G1943" s="56">
        <v>4</v>
      </c>
      <c r="H1943" s="51">
        <v>3298.8</v>
      </c>
      <c r="I1943" s="51">
        <v>2749.2</v>
      </c>
      <c r="J1943" s="51">
        <v>1042</v>
      </c>
      <c r="K1943" s="354">
        <v>110</v>
      </c>
      <c r="L1943" s="10" t="s">
        <v>1026</v>
      </c>
      <c r="M1943" s="51">
        <v>309427</v>
      </c>
      <c r="N1943" s="51">
        <v>0</v>
      </c>
      <c r="O1943" s="51">
        <f t="shared" si="612"/>
        <v>183125.24</v>
      </c>
      <c r="P1943" s="51">
        <v>0</v>
      </c>
      <c r="Q1943" s="51">
        <v>126301.75999999999</v>
      </c>
      <c r="R1943" s="51">
        <v>0</v>
      </c>
      <c r="S1943" s="616">
        <v>93.8</v>
      </c>
      <c r="T1943" s="616">
        <v>93.8</v>
      </c>
      <c r="U1943" s="664">
        <v>44926</v>
      </c>
    </row>
    <row r="1944" spans="1:21" x14ac:dyDescent="0.2">
      <c r="A1944" s="442" t="s">
        <v>215</v>
      </c>
      <c r="B1944" s="190" t="s">
        <v>1087</v>
      </c>
      <c r="C1944" s="56" t="s">
        <v>40</v>
      </c>
      <c r="D1944" s="56">
        <v>1981</v>
      </c>
      <c r="E1944" s="56">
        <v>1981</v>
      </c>
      <c r="F1944" s="191" t="s">
        <v>54</v>
      </c>
      <c r="G1944" s="56">
        <v>4</v>
      </c>
      <c r="H1944" s="51">
        <v>3298.8</v>
      </c>
      <c r="I1944" s="111">
        <v>2749.2</v>
      </c>
      <c r="J1944" s="51">
        <v>1042</v>
      </c>
      <c r="K1944" s="354">
        <v>110</v>
      </c>
      <c r="L1944" s="10" t="s">
        <v>1030</v>
      </c>
      <c r="M1944" s="51">
        <v>1650753</v>
      </c>
      <c r="N1944" s="51">
        <v>0</v>
      </c>
      <c r="O1944" s="51">
        <f t="shared" si="612"/>
        <v>976949.43</v>
      </c>
      <c r="P1944" s="51">
        <v>0</v>
      </c>
      <c r="Q1944" s="111">
        <v>673803.57</v>
      </c>
      <c r="R1944" s="51">
        <v>0</v>
      </c>
      <c r="S1944" s="632">
        <v>500.41</v>
      </c>
      <c r="T1944" s="632">
        <v>500.41</v>
      </c>
      <c r="U1944" s="753">
        <v>44926</v>
      </c>
    </row>
    <row r="1945" spans="1:21" ht="13.5" thickBot="1" x14ac:dyDescent="0.25">
      <c r="A1945" s="674"/>
      <c r="B1945" s="689" t="s">
        <v>31</v>
      </c>
      <c r="C1945" s="180" t="s">
        <v>18</v>
      </c>
      <c r="D1945" s="180" t="s">
        <v>18</v>
      </c>
      <c r="E1945" s="180" t="s">
        <v>18</v>
      </c>
      <c r="F1945" s="180" t="s">
        <v>18</v>
      </c>
      <c r="G1945" s="180" t="s">
        <v>18</v>
      </c>
      <c r="H1945" s="618">
        <v>3298.8</v>
      </c>
      <c r="I1945" s="618">
        <v>2749.2</v>
      </c>
      <c r="J1945" s="618">
        <v>1042</v>
      </c>
      <c r="K1945" s="619">
        <v>110</v>
      </c>
      <c r="L1945" s="634" t="s">
        <v>18</v>
      </c>
      <c r="M1945" s="690">
        <f>SUM(M1935:M1944)</f>
        <v>12404446</v>
      </c>
      <c r="N1945" s="690">
        <f t="shared" ref="N1945:Q1945" si="613">SUM(N1935:N1944)</f>
        <v>0</v>
      </c>
      <c r="O1945" s="690">
        <f t="shared" si="613"/>
        <v>7341205.1600000001</v>
      </c>
      <c r="P1945" s="690">
        <f t="shared" ref="P1945" si="614">SUM(P1935:P1944)</f>
        <v>0</v>
      </c>
      <c r="Q1945" s="690">
        <f t="shared" si="613"/>
        <v>5063240.84</v>
      </c>
      <c r="R1945" s="690">
        <f t="shared" ref="R1945" si="615">SUM(R1935:R1944)</f>
        <v>0</v>
      </c>
      <c r="S1945" s="618" t="s">
        <v>18</v>
      </c>
      <c r="T1945" s="618" t="s">
        <v>18</v>
      </c>
      <c r="U1945" s="622" t="s">
        <v>18</v>
      </c>
    </row>
    <row r="1946" spans="1:21" ht="25.5" x14ac:dyDescent="0.2">
      <c r="A1946" s="275" t="s">
        <v>216</v>
      </c>
      <c r="B1946" s="683" t="s">
        <v>1088</v>
      </c>
      <c r="C1946" s="623" t="s">
        <v>40</v>
      </c>
      <c r="D1946" s="623">
        <v>1989</v>
      </c>
      <c r="E1946" s="623">
        <v>1989</v>
      </c>
      <c r="F1946" s="625" t="s">
        <v>63</v>
      </c>
      <c r="G1946" s="623">
        <v>5</v>
      </c>
      <c r="H1946" s="611">
        <v>4918.1000000000004</v>
      </c>
      <c r="I1946" s="611">
        <v>4191.3</v>
      </c>
      <c r="J1946" s="611">
        <v>1012.2</v>
      </c>
      <c r="K1946" s="628">
        <v>180</v>
      </c>
      <c r="L1946" s="3" t="s">
        <v>1026</v>
      </c>
      <c r="M1946" s="611">
        <v>277676</v>
      </c>
      <c r="N1946" s="367">
        <v>0</v>
      </c>
      <c r="O1946" s="889">
        <f>M1946-Q1946</f>
        <v>164334.34</v>
      </c>
      <c r="P1946" s="367">
        <v>0</v>
      </c>
      <c r="Q1946" s="889">
        <v>113341.66</v>
      </c>
      <c r="R1946" s="367">
        <v>0</v>
      </c>
      <c r="S1946" s="612">
        <v>56.46</v>
      </c>
      <c r="T1946" s="612">
        <v>56.46</v>
      </c>
      <c r="U1946" s="663">
        <v>44926</v>
      </c>
    </row>
    <row r="1947" spans="1:21" x14ac:dyDescent="0.2">
      <c r="A1947" s="442" t="s">
        <v>216</v>
      </c>
      <c r="B1947" s="190" t="s">
        <v>1088</v>
      </c>
      <c r="C1947" s="56" t="s">
        <v>40</v>
      </c>
      <c r="D1947" s="56">
        <v>1989</v>
      </c>
      <c r="E1947" s="56">
        <v>1989</v>
      </c>
      <c r="F1947" s="195" t="s">
        <v>63</v>
      </c>
      <c r="G1947" s="56">
        <v>5</v>
      </c>
      <c r="H1947" s="51">
        <v>4918.1000000000004</v>
      </c>
      <c r="I1947" s="51">
        <v>4191.3</v>
      </c>
      <c r="J1947" s="51">
        <v>1012.2</v>
      </c>
      <c r="K1947" s="354">
        <v>180</v>
      </c>
      <c r="L1947" s="10" t="s">
        <v>1030</v>
      </c>
      <c r="M1947" s="51">
        <v>2452165</v>
      </c>
      <c r="N1947" s="209">
        <v>0</v>
      </c>
      <c r="O1947" s="282">
        <f>M1947-Q1947</f>
        <v>1451241.46</v>
      </c>
      <c r="P1947" s="209">
        <v>0</v>
      </c>
      <c r="Q1947" s="282">
        <v>1000923.54</v>
      </c>
      <c r="R1947" s="209">
        <v>0</v>
      </c>
      <c r="S1947" s="616">
        <v>498.6</v>
      </c>
      <c r="T1947" s="616">
        <v>498.6</v>
      </c>
      <c r="U1947" s="664">
        <v>44926</v>
      </c>
    </row>
    <row r="1948" spans="1:21" ht="13.5" thickBot="1" x14ac:dyDescent="0.25">
      <c r="A1948" s="635"/>
      <c r="B1948" s="633" t="s">
        <v>31</v>
      </c>
      <c r="C1948" s="180" t="s">
        <v>18</v>
      </c>
      <c r="D1948" s="180" t="s">
        <v>18</v>
      </c>
      <c r="E1948" s="180" t="s">
        <v>18</v>
      </c>
      <c r="F1948" s="180" t="s">
        <v>18</v>
      </c>
      <c r="G1948" s="180" t="s">
        <v>18</v>
      </c>
      <c r="H1948" s="618">
        <v>4918.1000000000004</v>
      </c>
      <c r="I1948" s="618">
        <v>4191.3</v>
      </c>
      <c r="J1948" s="618">
        <v>1012.2</v>
      </c>
      <c r="K1948" s="619">
        <v>180</v>
      </c>
      <c r="L1948" s="634" t="s">
        <v>18</v>
      </c>
      <c r="M1948" s="690">
        <f>SUM(M1946:M1947)</f>
        <v>2729841</v>
      </c>
      <c r="N1948" s="690">
        <f t="shared" ref="N1948:Q1948" si="616">SUM(N1946:N1947)</f>
        <v>0</v>
      </c>
      <c r="O1948" s="690">
        <f t="shared" si="616"/>
        <v>1615575.8</v>
      </c>
      <c r="P1948" s="690">
        <f t="shared" ref="P1948" si="617">SUM(P1946:P1947)</f>
        <v>0</v>
      </c>
      <c r="Q1948" s="690">
        <f t="shared" si="616"/>
        <v>1114265.2</v>
      </c>
      <c r="R1948" s="690">
        <f t="shared" ref="R1948" si="618">SUM(R1946:R1947)</f>
        <v>0</v>
      </c>
      <c r="S1948" s="618" t="s">
        <v>18</v>
      </c>
      <c r="T1948" s="618" t="s">
        <v>18</v>
      </c>
      <c r="U1948" s="622" t="s">
        <v>18</v>
      </c>
    </row>
    <row r="1949" spans="1:21" ht="13.5" thickBot="1" x14ac:dyDescent="0.25">
      <c r="A1949" s="275" t="s">
        <v>217</v>
      </c>
      <c r="B1949" s="685" t="s">
        <v>1089</v>
      </c>
      <c r="C1949" s="623" t="s">
        <v>40</v>
      </c>
      <c r="D1949" s="624">
        <v>1988</v>
      </c>
      <c r="E1949" s="624">
        <v>1988</v>
      </c>
      <c r="F1949" s="625" t="s">
        <v>63</v>
      </c>
      <c r="G1949" s="623">
        <v>5</v>
      </c>
      <c r="H1949" s="611">
        <v>2303</v>
      </c>
      <c r="I1949" s="611">
        <v>2074.8000000000002</v>
      </c>
      <c r="J1949" s="611">
        <v>640.08000000000004</v>
      </c>
      <c r="K1949" s="628">
        <v>88</v>
      </c>
      <c r="L1949" s="882" t="s">
        <v>1034</v>
      </c>
      <c r="M1949" s="611">
        <v>68261</v>
      </c>
      <c r="N1949" s="611">
        <v>0</v>
      </c>
      <c r="O1949" s="630">
        <f>M1949-Q1949</f>
        <v>40398.259999999995</v>
      </c>
      <c r="P1949" s="611">
        <v>0</v>
      </c>
      <c r="Q1949" s="630">
        <v>27862.74</v>
      </c>
      <c r="R1949" s="611">
        <v>0</v>
      </c>
      <c r="S1949" s="629">
        <v>29.64</v>
      </c>
      <c r="T1949" s="629">
        <v>29.64</v>
      </c>
      <c r="U1949" s="938">
        <v>44926</v>
      </c>
    </row>
    <row r="1950" spans="1:21" x14ac:dyDescent="0.2">
      <c r="A1950" s="275" t="s">
        <v>217</v>
      </c>
      <c r="B1950" s="685" t="s">
        <v>1089</v>
      </c>
      <c r="C1950" s="56" t="s">
        <v>40</v>
      </c>
      <c r="D1950" s="57">
        <v>1988</v>
      </c>
      <c r="E1950" s="57">
        <v>1988</v>
      </c>
      <c r="F1950" s="195" t="s">
        <v>63</v>
      </c>
      <c r="G1950" s="56">
        <v>5</v>
      </c>
      <c r="H1950" s="51">
        <v>2303</v>
      </c>
      <c r="I1950" s="51">
        <v>2074.8000000000002</v>
      </c>
      <c r="J1950" s="51">
        <v>640.08000000000004</v>
      </c>
      <c r="K1950" s="354">
        <v>88</v>
      </c>
      <c r="L1950" s="2" t="s">
        <v>55</v>
      </c>
      <c r="M1950" s="51">
        <v>2784079</v>
      </c>
      <c r="N1950" s="51">
        <v>0</v>
      </c>
      <c r="O1950" s="51">
        <f>M1950-Q1950</f>
        <v>1647674.96</v>
      </c>
      <c r="P1950" s="51">
        <v>0</v>
      </c>
      <c r="Q1950" s="51">
        <v>1136404.04</v>
      </c>
      <c r="R1950" s="51">
        <v>0</v>
      </c>
      <c r="S1950" s="616">
        <v>4349.58</v>
      </c>
      <c r="T1950" s="616">
        <v>4349.58</v>
      </c>
      <c r="U1950" s="664">
        <v>44926</v>
      </c>
    </row>
    <row r="1951" spans="1:21" ht="13.5" thickBot="1" x14ac:dyDescent="0.25">
      <c r="A1951" s="674"/>
      <c r="B1951" s="633" t="s">
        <v>31</v>
      </c>
      <c r="C1951" s="180" t="s">
        <v>18</v>
      </c>
      <c r="D1951" s="180" t="s">
        <v>18</v>
      </c>
      <c r="E1951" s="180" t="s">
        <v>18</v>
      </c>
      <c r="F1951" s="180" t="s">
        <v>18</v>
      </c>
      <c r="G1951" s="180" t="s">
        <v>18</v>
      </c>
      <c r="H1951" s="618">
        <v>2303</v>
      </c>
      <c r="I1951" s="618">
        <v>2074.8000000000002</v>
      </c>
      <c r="J1951" s="618">
        <v>640.08000000000004</v>
      </c>
      <c r="K1951" s="619">
        <v>88</v>
      </c>
      <c r="L1951" s="634" t="s">
        <v>18</v>
      </c>
      <c r="M1951" s="690">
        <f>SUM(M1949:M1950)</f>
        <v>2852340</v>
      </c>
      <c r="N1951" s="690">
        <f t="shared" ref="N1951:Q1951" si="619">SUM(N1949:N1950)</f>
        <v>0</v>
      </c>
      <c r="O1951" s="690">
        <f t="shared" si="619"/>
        <v>1688073.22</v>
      </c>
      <c r="P1951" s="690">
        <f t="shared" ref="P1951" si="620">SUM(P1949:P1950)</f>
        <v>0</v>
      </c>
      <c r="Q1951" s="690">
        <f t="shared" si="619"/>
        <v>1164266.78</v>
      </c>
      <c r="R1951" s="690">
        <f t="shared" ref="R1951" si="621">SUM(R1949:R1950)</f>
        <v>0</v>
      </c>
      <c r="S1951" s="618" t="s">
        <v>18</v>
      </c>
      <c r="T1951" s="618" t="s">
        <v>18</v>
      </c>
      <c r="U1951" s="622" t="s">
        <v>18</v>
      </c>
    </row>
    <row r="1952" spans="1:21" x14ac:dyDescent="0.2">
      <c r="A1952" s="702" t="s">
        <v>359</v>
      </c>
      <c r="B1952" s="680" t="s">
        <v>1045</v>
      </c>
      <c r="C1952" s="623" t="s">
        <v>40</v>
      </c>
      <c r="D1952" s="623">
        <v>1989</v>
      </c>
      <c r="E1952" s="623">
        <v>1989</v>
      </c>
      <c r="F1952" s="625" t="s">
        <v>63</v>
      </c>
      <c r="G1952" s="623">
        <v>5</v>
      </c>
      <c r="H1952" s="611">
        <v>3467.5</v>
      </c>
      <c r="I1952" s="611">
        <v>2754.4</v>
      </c>
      <c r="J1952" s="611">
        <v>1623.3</v>
      </c>
      <c r="K1952" s="628">
        <v>92</v>
      </c>
      <c r="L1952" s="3" t="s">
        <v>1030</v>
      </c>
      <c r="M1952" s="611">
        <v>1728896</v>
      </c>
      <c r="N1952" s="367">
        <v>0</v>
      </c>
      <c r="O1952" s="889">
        <f>M1952-Q1952</f>
        <v>1023196.06</v>
      </c>
      <c r="P1952" s="367">
        <v>0</v>
      </c>
      <c r="Q1952" s="889">
        <v>705699.94</v>
      </c>
      <c r="R1952" s="367">
        <v>0</v>
      </c>
      <c r="S1952" s="612">
        <v>498.6</v>
      </c>
      <c r="T1952" s="612">
        <v>498.6</v>
      </c>
      <c r="U1952" s="663">
        <v>44926</v>
      </c>
    </row>
    <row r="1953" spans="1:21" ht="13.5" thickBot="1" x14ac:dyDescent="0.25">
      <c r="A1953" s="635"/>
      <c r="B1953" s="633" t="s">
        <v>31</v>
      </c>
      <c r="C1953" s="180" t="s">
        <v>18</v>
      </c>
      <c r="D1953" s="180" t="s">
        <v>18</v>
      </c>
      <c r="E1953" s="180" t="s">
        <v>18</v>
      </c>
      <c r="F1953" s="180" t="s">
        <v>18</v>
      </c>
      <c r="G1953" s="180" t="s">
        <v>18</v>
      </c>
      <c r="H1953" s="618">
        <v>3467.5</v>
      </c>
      <c r="I1953" s="618">
        <v>2754.4</v>
      </c>
      <c r="J1953" s="618">
        <v>1623.3</v>
      </c>
      <c r="K1953" s="619">
        <v>92</v>
      </c>
      <c r="L1953" s="634" t="s">
        <v>18</v>
      </c>
      <c r="M1953" s="690">
        <f>SUM(M1952)</f>
        <v>1728896</v>
      </c>
      <c r="N1953" s="690">
        <f t="shared" ref="N1953:Q1953" si="622">SUM(N1952)</f>
        <v>0</v>
      </c>
      <c r="O1953" s="690">
        <f t="shared" si="622"/>
        <v>1023196.06</v>
      </c>
      <c r="P1953" s="690">
        <f t="shared" ref="P1953" si="623">SUM(P1952)</f>
        <v>0</v>
      </c>
      <c r="Q1953" s="690">
        <f t="shared" si="622"/>
        <v>705699.94</v>
      </c>
      <c r="R1953" s="690">
        <f t="shared" ref="R1953" si="624">SUM(R1952)</f>
        <v>0</v>
      </c>
      <c r="S1953" s="618" t="s">
        <v>18</v>
      </c>
      <c r="T1953" s="618" t="s">
        <v>18</v>
      </c>
      <c r="U1953" s="622" t="s">
        <v>18</v>
      </c>
    </row>
    <row r="1954" spans="1:21" x14ac:dyDescent="0.2">
      <c r="A1954" s="275" t="s">
        <v>360</v>
      </c>
      <c r="B1954" s="683" t="s">
        <v>72</v>
      </c>
      <c r="C1954" s="623" t="s">
        <v>40</v>
      </c>
      <c r="D1954" s="623">
        <v>1972</v>
      </c>
      <c r="E1954" s="623">
        <v>1972</v>
      </c>
      <c r="F1954" s="625" t="s">
        <v>54</v>
      </c>
      <c r="G1954" s="623">
        <v>4</v>
      </c>
      <c r="H1954" s="665">
        <v>2565.5</v>
      </c>
      <c r="I1954" s="665">
        <v>2248.1999999999998</v>
      </c>
      <c r="J1954" s="611">
        <v>864</v>
      </c>
      <c r="K1954" s="628">
        <v>101</v>
      </c>
      <c r="L1954" s="3" t="s">
        <v>1038</v>
      </c>
      <c r="M1954" s="892">
        <v>237642</v>
      </c>
      <c r="N1954" s="367">
        <v>0</v>
      </c>
      <c r="O1954" s="691">
        <f>M1954-Q1954</f>
        <v>140641.4</v>
      </c>
      <c r="P1954" s="367">
        <v>0</v>
      </c>
      <c r="Q1954" s="691">
        <v>97000.6</v>
      </c>
      <c r="R1954" s="367">
        <v>0</v>
      </c>
      <c r="S1954" s="939">
        <v>92.63</v>
      </c>
      <c r="T1954" s="939">
        <v>92.63</v>
      </c>
      <c r="U1954" s="935">
        <v>44926</v>
      </c>
    </row>
    <row r="1955" spans="1:21" x14ac:dyDescent="0.2">
      <c r="A1955" s="442" t="s">
        <v>360</v>
      </c>
      <c r="B1955" s="190" t="s">
        <v>72</v>
      </c>
      <c r="C1955" s="56" t="s">
        <v>40</v>
      </c>
      <c r="D1955" s="56">
        <v>1972</v>
      </c>
      <c r="E1955" s="56">
        <v>1972</v>
      </c>
      <c r="F1955" s="195" t="s">
        <v>54</v>
      </c>
      <c r="G1955" s="56">
        <v>4</v>
      </c>
      <c r="H1955" s="200">
        <v>2565.5</v>
      </c>
      <c r="I1955" s="200">
        <v>2248.1999999999998</v>
      </c>
      <c r="J1955" s="51">
        <v>864</v>
      </c>
      <c r="K1955" s="354">
        <v>101</v>
      </c>
      <c r="L1955" s="10" t="s">
        <v>1027</v>
      </c>
      <c r="M1955" s="910">
        <v>3320527</v>
      </c>
      <c r="N1955" s="209">
        <v>0</v>
      </c>
      <c r="O1955" s="282">
        <f>M1955-Q1955</f>
        <v>1965155.88</v>
      </c>
      <c r="P1955" s="209">
        <v>0</v>
      </c>
      <c r="Q1955" s="282">
        <v>1355371.12</v>
      </c>
      <c r="R1955" s="209">
        <v>0</v>
      </c>
      <c r="S1955" s="940">
        <v>1294.3</v>
      </c>
      <c r="T1955" s="940">
        <v>1294.3</v>
      </c>
      <c r="U1955" s="936">
        <v>44926</v>
      </c>
    </row>
    <row r="1956" spans="1:21" ht="25.5" x14ac:dyDescent="0.2">
      <c r="A1956" s="442" t="s">
        <v>360</v>
      </c>
      <c r="B1956" s="190" t="s">
        <v>72</v>
      </c>
      <c r="C1956" s="56" t="s">
        <v>40</v>
      </c>
      <c r="D1956" s="56">
        <v>1972</v>
      </c>
      <c r="E1956" s="56">
        <v>1972</v>
      </c>
      <c r="F1956" s="195" t="s">
        <v>54</v>
      </c>
      <c r="G1956" s="56">
        <v>4</v>
      </c>
      <c r="H1956" s="200">
        <v>2565.5</v>
      </c>
      <c r="I1956" s="200">
        <v>2248.1999999999998</v>
      </c>
      <c r="J1956" s="51">
        <v>864</v>
      </c>
      <c r="K1956" s="354">
        <v>101</v>
      </c>
      <c r="L1956" s="10" t="s">
        <v>1039</v>
      </c>
      <c r="M1956" s="910">
        <v>180483</v>
      </c>
      <c r="N1956" s="209">
        <v>0</v>
      </c>
      <c r="O1956" s="282">
        <f t="shared" ref="O1956:O1959" si="625">M1956-Q1956</f>
        <v>106813.54</v>
      </c>
      <c r="P1956" s="209">
        <v>0</v>
      </c>
      <c r="Q1956" s="282">
        <v>73669.460000000006</v>
      </c>
      <c r="R1956" s="209">
        <v>0</v>
      </c>
      <c r="S1956" s="940">
        <v>70.349999999999994</v>
      </c>
      <c r="T1956" s="940">
        <v>70.349999999999994</v>
      </c>
      <c r="U1956" s="936">
        <v>44926</v>
      </c>
    </row>
    <row r="1957" spans="1:21" x14ac:dyDescent="0.2">
      <c r="A1957" s="442" t="s">
        <v>360</v>
      </c>
      <c r="B1957" s="190" t="s">
        <v>72</v>
      </c>
      <c r="C1957" s="56" t="s">
        <v>40</v>
      </c>
      <c r="D1957" s="56">
        <v>1972</v>
      </c>
      <c r="E1957" s="56">
        <v>1972</v>
      </c>
      <c r="F1957" s="195" t="s">
        <v>54</v>
      </c>
      <c r="G1957" s="56">
        <v>4</v>
      </c>
      <c r="H1957" s="200">
        <v>2565.5</v>
      </c>
      <c r="I1957" s="200">
        <v>2248.1999999999998</v>
      </c>
      <c r="J1957" s="51">
        <v>864</v>
      </c>
      <c r="K1957" s="354">
        <v>101</v>
      </c>
      <c r="L1957" s="10" t="s">
        <v>1029</v>
      </c>
      <c r="M1957" s="910">
        <v>894077</v>
      </c>
      <c r="N1957" s="209">
        <v>0</v>
      </c>
      <c r="O1957" s="282">
        <f t="shared" si="625"/>
        <v>529133.08000000007</v>
      </c>
      <c r="P1957" s="209">
        <v>0</v>
      </c>
      <c r="Q1957" s="282">
        <v>364943.92</v>
      </c>
      <c r="R1957" s="209">
        <v>0</v>
      </c>
      <c r="S1957" s="940">
        <v>348.5</v>
      </c>
      <c r="T1957" s="940">
        <v>348.5</v>
      </c>
      <c r="U1957" s="936">
        <v>44926</v>
      </c>
    </row>
    <row r="1958" spans="1:21" ht="25.5" x14ac:dyDescent="0.2">
      <c r="A1958" s="442" t="s">
        <v>360</v>
      </c>
      <c r="B1958" s="190" t="s">
        <v>72</v>
      </c>
      <c r="C1958" s="56" t="s">
        <v>40</v>
      </c>
      <c r="D1958" s="56">
        <v>1972</v>
      </c>
      <c r="E1958" s="56">
        <v>1972</v>
      </c>
      <c r="F1958" s="195" t="s">
        <v>54</v>
      </c>
      <c r="G1958" s="56">
        <v>4</v>
      </c>
      <c r="H1958" s="200">
        <v>2565.5</v>
      </c>
      <c r="I1958" s="200">
        <v>2248.1999999999998</v>
      </c>
      <c r="J1958" s="51">
        <v>864</v>
      </c>
      <c r="K1958" s="354">
        <v>101</v>
      </c>
      <c r="L1958" s="10" t="s">
        <v>1026</v>
      </c>
      <c r="M1958" s="910">
        <v>240644</v>
      </c>
      <c r="N1958" s="209">
        <v>0</v>
      </c>
      <c r="O1958" s="282">
        <f t="shared" si="625"/>
        <v>142418.04999999999</v>
      </c>
      <c r="P1958" s="209">
        <v>0</v>
      </c>
      <c r="Q1958" s="282">
        <v>98225.95</v>
      </c>
      <c r="R1958" s="209">
        <v>0</v>
      </c>
      <c r="S1958" s="616">
        <v>93.8</v>
      </c>
      <c r="T1958" s="616">
        <v>93.8</v>
      </c>
      <c r="U1958" s="936">
        <v>44926</v>
      </c>
    </row>
    <row r="1959" spans="1:21" x14ac:dyDescent="0.2">
      <c r="A1959" s="442" t="s">
        <v>360</v>
      </c>
      <c r="B1959" s="190" t="s">
        <v>72</v>
      </c>
      <c r="C1959" s="56" t="s">
        <v>40</v>
      </c>
      <c r="D1959" s="56">
        <v>1972</v>
      </c>
      <c r="E1959" s="56">
        <v>1972</v>
      </c>
      <c r="F1959" s="195" t="s">
        <v>54</v>
      </c>
      <c r="G1959" s="56">
        <v>4</v>
      </c>
      <c r="H1959" s="200">
        <v>2565.5</v>
      </c>
      <c r="I1959" s="200">
        <v>2248.1999999999998</v>
      </c>
      <c r="J1959" s="51">
        <v>864</v>
      </c>
      <c r="K1959" s="354">
        <v>101</v>
      </c>
      <c r="L1959" s="10" t="s">
        <v>1030</v>
      </c>
      <c r="M1959" s="910">
        <v>1283802</v>
      </c>
      <c r="N1959" s="209">
        <v>0</v>
      </c>
      <c r="O1959" s="282">
        <f t="shared" si="625"/>
        <v>759780.31</v>
      </c>
      <c r="P1959" s="209">
        <v>0</v>
      </c>
      <c r="Q1959" s="890">
        <v>524021.69</v>
      </c>
      <c r="R1959" s="209">
        <v>0</v>
      </c>
      <c r="S1959" s="941">
        <v>500.41</v>
      </c>
      <c r="T1959" s="941">
        <v>500.41</v>
      </c>
      <c r="U1959" s="937">
        <v>44926</v>
      </c>
    </row>
    <row r="1960" spans="1:21" ht="13.5" thickBot="1" x14ac:dyDescent="0.25">
      <c r="A1960" s="942"/>
      <c r="B1960" s="689" t="s">
        <v>31</v>
      </c>
      <c r="C1960" s="180" t="s">
        <v>18</v>
      </c>
      <c r="D1960" s="180" t="s">
        <v>18</v>
      </c>
      <c r="E1960" s="180" t="s">
        <v>18</v>
      </c>
      <c r="F1960" s="180" t="s">
        <v>18</v>
      </c>
      <c r="G1960" s="180" t="s">
        <v>18</v>
      </c>
      <c r="H1960" s="618">
        <v>2565.5</v>
      </c>
      <c r="I1960" s="618">
        <v>2248.1999999999998</v>
      </c>
      <c r="J1960" s="618">
        <v>864</v>
      </c>
      <c r="K1960" s="619">
        <v>101</v>
      </c>
      <c r="L1960" s="634" t="s">
        <v>18</v>
      </c>
      <c r="M1960" s="690">
        <f>SUM(M1954:M1959)</f>
        <v>6157175</v>
      </c>
      <c r="N1960" s="690">
        <f t="shared" ref="N1960:Q1960" si="626">SUM(N1954:N1959)</f>
        <v>0</v>
      </c>
      <c r="O1960" s="690">
        <f t="shared" si="626"/>
        <v>3643942.26</v>
      </c>
      <c r="P1960" s="690">
        <f t="shared" ref="P1960" si="627">SUM(P1954:P1959)</f>
        <v>0</v>
      </c>
      <c r="Q1960" s="690">
        <f t="shared" si="626"/>
        <v>2513232.7400000002</v>
      </c>
      <c r="R1960" s="690">
        <f t="shared" ref="R1960" si="628">SUM(R1954:R1959)</f>
        <v>0</v>
      </c>
      <c r="S1960" s="618" t="s">
        <v>18</v>
      </c>
      <c r="T1960" s="943" t="s">
        <v>18</v>
      </c>
      <c r="U1960" s="647" t="s">
        <v>18</v>
      </c>
    </row>
    <row r="1961" spans="1:21" ht="25.5" x14ac:dyDescent="0.2">
      <c r="A1961" s="275" t="s">
        <v>361</v>
      </c>
      <c r="B1961" s="639" t="s">
        <v>75</v>
      </c>
      <c r="C1961" s="605" t="s">
        <v>40</v>
      </c>
      <c r="D1961" s="606">
        <v>1985</v>
      </c>
      <c r="E1961" s="606">
        <v>1985</v>
      </c>
      <c r="F1961" s="607" t="s">
        <v>54</v>
      </c>
      <c r="G1961" s="605">
        <v>4</v>
      </c>
      <c r="H1961" s="630">
        <v>7231.2</v>
      </c>
      <c r="I1961" s="630">
        <v>6164.6</v>
      </c>
      <c r="J1961" s="944">
        <v>2226.4</v>
      </c>
      <c r="K1961" s="945">
        <v>252</v>
      </c>
      <c r="L1961" s="3" t="s">
        <v>1026</v>
      </c>
      <c r="M1961" s="611">
        <v>678287</v>
      </c>
      <c r="N1961" s="367">
        <v>0</v>
      </c>
      <c r="O1961" s="691">
        <f>M1961-Q1961</f>
        <v>401424.14</v>
      </c>
      <c r="P1961" s="367">
        <v>0</v>
      </c>
      <c r="Q1961" s="691">
        <v>276862.86</v>
      </c>
      <c r="R1961" s="367">
        <v>0</v>
      </c>
      <c r="S1961" s="629">
        <v>93.800060847438871</v>
      </c>
      <c r="T1961" s="629">
        <v>93.8</v>
      </c>
      <c r="U1961" s="938">
        <v>44926</v>
      </c>
    </row>
    <row r="1962" spans="1:21" x14ac:dyDescent="0.2">
      <c r="A1962" s="442" t="s">
        <v>361</v>
      </c>
      <c r="B1962" s="815" t="s">
        <v>75</v>
      </c>
      <c r="C1962" s="56" t="s">
        <v>40</v>
      </c>
      <c r="D1962" s="57">
        <v>1985</v>
      </c>
      <c r="E1962" s="57">
        <v>1985</v>
      </c>
      <c r="F1962" s="195" t="s">
        <v>54</v>
      </c>
      <c r="G1962" s="56">
        <v>4</v>
      </c>
      <c r="H1962" s="51">
        <v>7231.2</v>
      </c>
      <c r="I1962" s="51">
        <v>6164.6</v>
      </c>
      <c r="J1962" s="51">
        <v>2226.4</v>
      </c>
      <c r="K1962" s="354">
        <v>252</v>
      </c>
      <c r="L1962" s="10" t="s">
        <v>1030</v>
      </c>
      <c r="M1962" s="51">
        <v>3618565</v>
      </c>
      <c r="N1962" s="209">
        <v>0</v>
      </c>
      <c r="O1962" s="282">
        <f>M1962-Q1962</f>
        <v>2141540.87</v>
      </c>
      <c r="P1962" s="209">
        <v>0</v>
      </c>
      <c r="Q1962" s="282">
        <v>1477024.13</v>
      </c>
      <c r="R1962" s="209">
        <v>0</v>
      </c>
      <c r="S1962" s="616">
        <v>500.41</v>
      </c>
      <c r="T1962" s="616">
        <v>500.41</v>
      </c>
      <c r="U1962" s="664">
        <v>44926</v>
      </c>
    </row>
    <row r="1963" spans="1:21" ht="13.5" thickBot="1" x14ac:dyDescent="0.25">
      <c r="A1963" s="942"/>
      <c r="B1963" s="689" t="s">
        <v>31</v>
      </c>
      <c r="C1963" s="180" t="s">
        <v>18</v>
      </c>
      <c r="D1963" s="180" t="s">
        <v>18</v>
      </c>
      <c r="E1963" s="180" t="s">
        <v>18</v>
      </c>
      <c r="F1963" s="180" t="s">
        <v>18</v>
      </c>
      <c r="G1963" s="180" t="s">
        <v>18</v>
      </c>
      <c r="H1963" s="618">
        <v>7231.2</v>
      </c>
      <c r="I1963" s="618">
        <v>6164.6</v>
      </c>
      <c r="J1963" s="618">
        <v>2226.4</v>
      </c>
      <c r="K1963" s="619">
        <v>252</v>
      </c>
      <c r="L1963" s="634" t="s">
        <v>18</v>
      </c>
      <c r="M1963" s="690">
        <f>SUM(M1961:M1962)</f>
        <v>4296852</v>
      </c>
      <c r="N1963" s="690">
        <f t="shared" ref="N1963:Q1963" si="629">SUM(N1961:N1962)</f>
        <v>0</v>
      </c>
      <c r="O1963" s="690">
        <f t="shared" si="629"/>
        <v>2542965.0100000002</v>
      </c>
      <c r="P1963" s="690">
        <f t="shared" ref="P1963" si="630">SUM(P1961:P1962)</f>
        <v>0</v>
      </c>
      <c r="Q1963" s="690">
        <f t="shared" si="629"/>
        <v>1753886.9899999998</v>
      </c>
      <c r="R1963" s="690">
        <f t="shared" ref="R1963" si="631">SUM(R1961:R1962)</f>
        <v>0</v>
      </c>
      <c r="S1963" s="618" t="s">
        <v>18</v>
      </c>
      <c r="T1963" s="618" t="s">
        <v>18</v>
      </c>
      <c r="U1963" s="622" t="s">
        <v>18</v>
      </c>
    </row>
    <row r="1964" spans="1:21" ht="25.5" x14ac:dyDescent="0.2">
      <c r="A1964" s="961" t="s">
        <v>362</v>
      </c>
      <c r="B1964" s="683" t="s">
        <v>1090</v>
      </c>
      <c r="C1964" s="623" t="s">
        <v>40</v>
      </c>
      <c r="D1964" s="720">
        <v>1991</v>
      </c>
      <c r="E1964" s="720">
        <v>1991</v>
      </c>
      <c r="F1964" s="625" t="s">
        <v>63</v>
      </c>
      <c r="G1964" s="720">
        <v>5</v>
      </c>
      <c r="H1964" s="721">
        <v>7574.6</v>
      </c>
      <c r="I1964" s="721">
        <v>5991.8</v>
      </c>
      <c r="J1964" s="722">
        <v>1600</v>
      </c>
      <c r="K1964" s="722">
        <v>227</v>
      </c>
      <c r="L1964" s="3" t="s">
        <v>1026</v>
      </c>
      <c r="M1964" s="611">
        <v>427662</v>
      </c>
      <c r="N1964" s="367">
        <v>0</v>
      </c>
      <c r="O1964" s="889">
        <f>M1964-Q1964</f>
        <v>253099.13</v>
      </c>
      <c r="P1964" s="367">
        <v>0</v>
      </c>
      <c r="Q1964" s="889">
        <v>174562.87</v>
      </c>
      <c r="R1964" s="367">
        <v>0</v>
      </c>
      <c r="S1964" s="612">
        <v>56.46</v>
      </c>
      <c r="T1964" s="612">
        <v>56.46</v>
      </c>
      <c r="U1964" s="938">
        <v>44926</v>
      </c>
    </row>
    <row r="1965" spans="1:21" x14ac:dyDescent="0.2">
      <c r="A1965" s="964" t="s">
        <v>362</v>
      </c>
      <c r="B1965" s="190" t="s">
        <v>1090</v>
      </c>
      <c r="C1965" s="56" t="s">
        <v>40</v>
      </c>
      <c r="D1965" s="208">
        <v>1991</v>
      </c>
      <c r="E1965" s="208">
        <v>1991</v>
      </c>
      <c r="F1965" s="195" t="s">
        <v>63</v>
      </c>
      <c r="G1965" s="208">
        <v>5</v>
      </c>
      <c r="H1965" s="54">
        <v>7574.6</v>
      </c>
      <c r="I1965" s="54">
        <v>5991.8</v>
      </c>
      <c r="J1965" s="723">
        <v>1600</v>
      </c>
      <c r="K1965" s="723">
        <v>227</v>
      </c>
      <c r="L1965" s="10" t="s">
        <v>1030</v>
      </c>
      <c r="M1965" s="51">
        <v>3776696</v>
      </c>
      <c r="N1965" s="209">
        <v>0</v>
      </c>
      <c r="O1965" s="890">
        <f>M1965-Q1965</f>
        <v>2235126.0300000003</v>
      </c>
      <c r="P1965" s="209">
        <v>0</v>
      </c>
      <c r="Q1965" s="890">
        <v>1541569.97</v>
      </c>
      <c r="R1965" s="209">
        <v>0</v>
      </c>
      <c r="S1965" s="616">
        <v>498.6</v>
      </c>
      <c r="T1965" s="616">
        <v>498.6</v>
      </c>
      <c r="U1965" s="664">
        <v>44926</v>
      </c>
    </row>
    <row r="1966" spans="1:21" ht="13.5" thickBot="1" x14ac:dyDescent="0.25">
      <c r="A1966" s="969"/>
      <c r="B1966" s="689" t="s">
        <v>31</v>
      </c>
      <c r="C1966" s="180" t="s">
        <v>18</v>
      </c>
      <c r="D1966" s="180" t="s">
        <v>18</v>
      </c>
      <c r="E1966" s="180" t="s">
        <v>18</v>
      </c>
      <c r="F1966" s="180" t="s">
        <v>18</v>
      </c>
      <c r="G1966" s="180" t="s">
        <v>18</v>
      </c>
      <c r="H1966" s="618">
        <v>7574.6</v>
      </c>
      <c r="I1966" s="618">
        <v>5991.8</v>
      </c>
      <c r="J1966" s="618">
        <v>1600</v>
      </c>
      <c r="K1966" s="619">
        <v>227</v>
      </c>
      <c r="L1966" s="634" t="s">
        <v>18</v>
      </c>
      <c r="M1966" s="690">
        <f>SUM(M1964:M1965)</f>
        <v>4204358</v>
      </c>
      <c r="N1966" s="690">
        <f t="shared" ref="N1966:Q1966" si="632">SUM(N1964:N1965)</f>
        <v>0</v>
      </c>
      <c r="O1966" s="690">
        <f t="shared" si="632"/>
        <v>2488225.16</v>
      </c>
      <c r="P1966" s="690">
        <f t="shared" ref="P1966" si="633">SUM(P1964:P1965)</f>
        <v>0</v>
      </c>
      <c r="Q1966" s="690">
        <f t="shared" si="632"/>
        <v>1716132.8399999999</v>
      </c>
      <c r="R1966" s="690">
        <f t="shared" ref="R1966" si="634">SUM(R1964:R1965)</f>
        <v>0</v>
      </c>
      <c r="S1966" s="618" t="s">
        <v>18</v>
      </c>
      <c r="T1966" s="618" t="s">
        <v>18</v>
      </c>
      <c r="U1966" s="622" t="s">
        <v>18</v>
      </c>
    </row>
    <row r="1967" spans="1:21" ht="25.5" customHeight="1" x14ac:dyDescent="0.2">
      <c r="A1967" s="970" t="s">
        <v>363</v>
      </c>
      <c r="B1967" s="685" t="s">
        <v>77</v>
      </c>
      <c r="C1967" s="623" t="s">
        <v>40</v>
      </c>
      <c r="D1967" s="624">
        <v>1983</v>
      </c>
      <c r="E1967" s="624">
        <v>1983</v>
      </c>
      <c r="F1967" s="625" t="s">
        <v>54</v>
      </c>
      <c r="G1967" s="623">
        <v>4</v>
      </c>
      <c r="H1967" s="642">
        <v>3655.7</v>
      </c>
      <c r="I1967" s="642">
        <v>3321.2</v>
      </c>
      <c r="J1967" s="652">
        <v>1120</v>
      </c>
      <c r="K1967" s="628">
        <v>152</v>
      </c>
      <c r="L1967" s="3" t="s">
        <v>1038</v>
      </c>
      <c r="M1967" s="611">
        <v>338627</v>
      </c>
      <c r="N1967" s="367">
        <v>0</v>
      </c>
      <c r="O1967" s="691">
        <f>M1967-Q1967</f>
        <v>200406.39</v>
      </c>
      <c r="P1967" s="367">
        <v>0</v>
      </c>
      <c r="Q1967" s="691">
        <v>138220.60999999999</v>
      </c>
      <c r="R1967" s="367">
        <v>0</v>
      </c>
      <c r="S1967" s="946">
        <v>92.63</v>
      </c>
      <c r="T1967" s="946">
        <v>92.63</v>
      </c>
      <c r="U1967" s="938">
        <v>44926</v>
      </c>
    </row>
    <row r="1968" spans="1:21" x14ac:dyDescent="0.2">
      <c r="A1968" s="967" t="s">
        <v>363</v>
      </c>
      <c r="B1968" s="205" t="s">
        <v>77</v>
      </c>
      <c r="C1968" s="56" t="s">
        <v>40</v>
      </c>
      <c r="D1968" s="57">
        <v>1983</v>
      </c>
      <c r="E1968" s="57">
        <v>1983</v>
      </c>
      <c r="F1968" s="195" t="s">
        <v>54</v>
      </c>
      <c r="G1968" s="56">
        <v>4</v>
      </c>
      <c r="H1968" s="202">
        <v>3655.7</v>
      </c>
      <c r="I1968" s="202">
        <v>3321.2</v>
      </c>
      <c r="J1968" s="51">
        <v>1120</v>
      </c>
      <c r="K1968" s="354">
        <v>152</v>
      </c>
      <c r="L1968" s="10" t="s">
        <v>1027</v>
      </c>
      <c r="M1968" s="51">
        <v>4731572</v>
      </c>
      <c r="N1968" s="209">
        <v>0</v>
      </c>
      <c r="O1968" s="282">
        <f>M1968-Q1968</f>
        <v>2800241.2</v>
      </c>
      <c r="P1968" s="209">
        <v>0</v>
      </c>
      <c r="Q1968" s="282">
        <v>1931330.8</v>
      </c>
      <c r="R1968" s="209">
        <v>0</v>
      </c>
      <c r="S1968" s="940">
        <v>1294.3</v>
      </c>
      <c r="T1968" s="940">
        <v>1294.3</v>
      </c>
      <c r="U1968" s="664">
        <v>44926</v>
      </c>
    </row>
    <row r="1969" spans="1:21" ht="25.5" x14ac:dyDescent="0.2">
      <c r="A1969" s="967" t="s">
        <v>363</v>
      </c>
      <c r="B1969" s="205" t="s">
        <v>77</v>
      </c>
      <c r="C1969" s="56" t="s">
        <v>40</v>
      </c>
      <c r="D1969" s="57">
        <v>1983</v>
      </c>
      <c r="E1969" s="57">
        <v>1983</v>
      </c>
      <c r="F1969" s="195" t="s">
        <v>54</v>
      </c>
      <c r="G1969" s="56">
        <v>4</v>
      </c>
      <c r="H1969" s="202">
        <v>3655.7</v>
      </c>
      <c r="I1969" s="202">
        <v>3321.2</v>
      </c>
      <c r="J1969" s="51">
        <v>1120</v>
      </c>
      <c r="K1969" s="354">
        <v>152</v>
      </c>
      <c r="L1969" s="10" t="s">
        <v>1039</v>
      </c>
      <c r="M1969" s="51">
        <v>257179</v>
      </c>
      <c r="N1969" s="209">
        <v>0</v>
      </c>
      <c r="O1969" s="282">
        <f t="shared" ref="O1969:O1972" si="635">M1969-Q1969</f>
        <v>152203.79999999999</v>
      </c>
      <c r="P1969" s="209">
        <v>0</v>
      </c>
      <c r="Q1969" s="282">
        <v>104975.2</v>
      </c>
      <c r="R1969" s="209">
        <v>0</v>
      </c>
      <c r="S1969" s="940">
        <v>70.349999999999994</v>
      </c>
      <c r="T1969" s="940">
        <v>70.349999999999994</v>
      </c>
      <c r="U1969" s="664">
        <v>44926</v>
      </c>
    </row>
    <row r="1970" spans="1:21" x14ac:dyDescent="0.2">
      <c r="A1970" s="967" t="s">
        <v>363</v>
      </c>
      <c r="B1970" s="205" t="s">
        <v>77</v>
      </c>
      <c r="C1970" s="56" t="s">
        <v>40</v>
      </c>
      <c r="D1970" s="57">
        <v>1983</v>
      </c>
      <c r="E1970" s="57">
        <v>1983</v>
      </c>
      <c r="F1970" s="195" t="s">
        <v>54</v>
      </c>
      <c r="G1970" s="56">
        <v>4</v>
      </c>
      <c r="H1970" s="202">
        <v>3655.7</v>
      </c>
      <c r="I1970" s="202">
        <v>3321.2</v>
      </c>
      <c r="J1970" s="51">
        <v>1120</v>
      </c>
      <c r="K1970" s="354">
        <v>152</v>
      </c>
      <c r="L1970" s="10" t="s">
        <v>1029</v>
      </c>
      <c r="M1970" s="51">
        <v>1274011</v>
      </c>
      <c r="N1970" s="209">
        <v>0</v>
      </c>
      <c r="O1970" s="282">
        <f t="shared" si="635"/>
        <v>753985.8</v>
      </c>
      <c r="P1970" s="209">
        <v>0</v>
      </c>
      <c r="Q1970" s="282">
        <v>520025.2</v>
      </c>
      <c r="R1970" s="209">
        <v>0</v>
      </c>
      <c r="S1970" s="940">
        <v>348.5</v>
      </c>
      <c r="T1970" s="940">
        <v>348.5</v>
      </c>
      <c r="U1970" s="664">
        <v>44926</v>
      </c>
    </row>
    <row r="1971" spans="1:21" ht="25.5" x14ac:dyDescent="0.2">
      <c r="A1971" s="967" t="s">
        <v>363</v>
      </c>
      <c r="B1971" s="205" t="s">
        <v>77</v>
      </c>
      <c r="C1971" s="56" t="s">
        <v>40</v>
      </c>
      <c r="D1971" s="57">
        <v>1983</v>
      </c>
      <c r="E1971" s="57">
        <v>1983</v>
      </c>
      <c r="F1971" s="195" t="s">
        <v>54</v>
      </c>
      <c r="G1971" s="56">
        <v>4</v>
      </c>
      <c r="H1971" s="202">
        <v>3655.7</v>
      </c>
      <c r="I1971" s="202">
        <v>3321.2</v>
      </c>
      <c r="J1971" s="51">
        <v>1120</v>
      </c>
      <c r="K1971" s="354">
        <v>152</v>
      </c>
      <c r="L1971" s="10" t="s">
        <v>1026</v>
      </c>
      <c r="M1971" s="51">
        <v>342905</v>
      </c>
      <c r="N1971" s="209">
        <v>0</v>
      </c>
      <c r="O1971" s="282">
        <f t="shared" si="635"/>
        <v>202938.2</v>
      </c>
      <c r="P1971" s="209">
        <v>0</v>
      </c>
      <c r="Q1971" s="282">
        <v>139966.79999999999</v>
      </c>
      <c r="R1971" s="209">
        <v>0</v>
      </c>
      <c r="S1971" s="616">
        <v>93.8</v>
      </c>
      <c r="T1971" s="616">
        <v>93.8</v>
      </c>
      <c r="U1971" s="664">
        <v>44926</v>
      </c>
    </row>
    <row r="1972" spans="1:21" x14ac:dyDescent="0.2">
      <c r="A1972" s="967" t="s">
        <v>363</v>
      </c>
      <c r="B1972" s="205" t="s">
        <v>77</v>
      </c>
      <c r="C1972" s="56" t="s">
        <v>40</v>
      </c>
      <c r="D1972" s="57">
        <v>1983</v>
      </c>
      <c r="E1972" s="57">
        <v>1983</v>
      </c>
      <c r="F1972" s="195" t="s">
        <v>54</v>
      </c>
      <c r="G1972" s="56">
        <v>4</v>
      </c>
      <c r="H1972" s="202">
        <v>3655.7</v>
      </c>
      <c r="I1972" s="202">
        <v>3321.2</v>
      </c>
      <c r="J1972" s="51">
        <v>1120</v>
      </c>
      <c r="K1972" s="354">
        <v>152</v>
      </c>
      <c r="L1972" s="10" t="s">
        <v>1030</v>
      </c>
      <c r="M1972" s="51">
        <v>1830446</v>
      </c>
      <c r="N1972" s="209">
        <v>0</v>
      </c>
      <c r="O1972" s="282">
        <f t="shared" si="635"/>
        <v>1083295.4300000002</v>
      </c>
      <c r="P1972" s="209">
        <v>0</v>
      </c>
      <c r="Q1972" s="890">
        <v>747150.57</v>
      </c>
      <c r="R1972" s="209">
        <v>0</v>
      </c>
      <c r="S1972" s="632">
        <v>500.71</v>
      </c>
      <c r="T1972" s="632">
        <v>500.71</v>
      </c>
      <c r="U1972" s="753">
        <v>44926</v>
      </c>
    </row>
    <row r="1973" spans="1:21" ht="13.5" thickBot="1" x14ac:dyDescent="0.25">
      <c r="A1973" s="969"/>
      <c r="B1973" s="689" t="s">
        <v>31</v>
      </c>
      <c r="C1973" s="180" t="s">
        <v>18</v>
      </c>
      <c r="D1973" s="180" t="s">
        <v>18</v>
      </c>
      <c r="E1973" s="180" t="s">
        <v>18</v>
      </c>
      <c r="F1973" s="180" t="s">
        <v>18</v>
      </c>
      <c r="G1973" s="180" t="s">
        <v>18</v>
      </c>
      <c r="H1973" s="618">
        <v>3655.7</v>
      </c>
      <c r="I1973" s="618">
        <v>3321.2</v>
      </c>
      <c r="J1973" s="618">
        <v>1120</v>
      </c>
      <c r="K1973" s="619">
        <v>152</v>
      </c>
      <c r="L1973" s="634" t="s">
        <v>18</v>
      </c>
      <c r="M1973" s="690">
        <f>SUM(M1967:M1972)</f>
        <v>8774740</v>
      </c>
      <c r="N1973" s="690">
        <f t="shared" ref="N1973:Q1973" si="636">SUM(N1967:N1972)</f>
        <v>0</v>
      </c>
      <c r="O1973" s="690">
        <f t="shared" si="636"/>
        <v>5193070.82</v>
      </c>
      <c r="P1973" s="690">
        <f t="shared" ref="P1973" si="637">SUM(P1967:P1972)</f>
        <v>0</v>
      </c>
      <c r="Q1973" s="690">
        <f t="shared" si="636"/>
        <v>3581669.18</v>
      </c>
      <c r="R1973" s="690">
        <f t="shared" ref="R1973" si="638">SUM(R1967:R1972)</f>
        <v>0</v>
      </c>
      <c r="S1973" s="618" t="s">
        <v>18</v>
      </c>
      <c r="T1973" s="618" t="s">
        <v>18</v>
      </c>
      <c r="U1973" s="622" t="s">
        <v>18</v>
      </c>
    </row>
    <row r="1974" spans="1:21" ht="25.5" customHeight="1" x14ac:dyDescent="0.2">
      <c r="A1974" s="971" t="s">
        <v>469</v>
      </c>
      <c r="B1974" s="683" t="s">
        <v>79</v>
      </c>
      <c r="C1974" s="605" t="s">
        <v>40</v>
      </c>
      <c r="D1974" s="606">
        <v>1983</v>
      </c>
      <c r="E1974" s="606">
        <v>1983</v>
      </c>
      <c r="F1974" s="607" t="s">
        <v>63</v>
      </c>
      <c r="G1974" s="605">
        <v>5</v>
      </c>
      <c r="H1974" s="754">
        <v>4743.7</v>
      </c>
      <c r="I1974" s="754">
        <v>4229.5</v>
      </c>
      <c r="J1974" s="630">
        <v>1131.48</v>
      </c>
      <c r="K1974" s="610">
        <v>165</v>
      </c>
      <c r="L1974" s="3" t="s">
        <v>1038</v>
      </c>
      <c r="M1974" s="611">
        <v>264509</v>
      </c>
      <c r="N1974" s="367">
        <v>0</v>
      </c>
      <c r="O1974" s="691">
        <f>M1974-Q1974</f>
        <v>156541.84</v>
      </c>
      <c r="P1974" s="367">
        <v>0</v>
      </c>
      <c r="Q1974" s="691">
        <v>107967.16</v>
      </c>
      <c r="R1974" s="367">
        <v>0</v>
      </c>
      <c r="S1974" s="946">
        <v>55.76</v>
      </c>
      <c r="T1974" s="946">
        <v>55.76</v>
      </c>
      <c r="U1974" s="752">
        <v>44926</v>
      </c>
    </row>
    <row r="1975" spans="1:21" x14ac:dyDescent="0.2">
      <c r="A1975" s="967" t="s">
        <v>469</v>
      </c>
      <c r="B1975" s="190" t="s">
        <v>79</v>
      </c>
      <c r="C1975" s="56" t="s">
        <v>40</v>
      </c>
      <c r="D1975" s="57">
        <v>1983</v>
      </c>
      <c r="E1975" s="57">
        <v>1983</v>
      </c>
      <c r="F1975" s="195" t="s">
        <v>63</v>
      </c>
      <c r="G1975" s="56">
        <v>5</v>
      </c>
      <c r="H1975" s="206">
        <v>4743.7</v>
      </c>
      <c r="I1975" s="206">
        <v>4229.5</v>
      </c>
      <c r="J1975" s="51">
        <v>1131.48</v>
      </c>
      <c r="K1975" s="354">
        <v>165</v>
      </c>
      <c r="L1975" s="10" t="s">
        <v>1027</v>
      </c>
      <c r="M1975" s="51">
        <v>9295470</v>
      </c>
      <c r="N1975" s="209">
        <v>0</v>
      </c>
      <c r="O1975" s="282">
        <f>M1975-Q1975</f>
        <v>5501249.5</v>
      </c>
      <c r="P1975" s="209">
        <v>0</v>
      </c>
      <c r="Q1975" s="282">
        <v>3794220.5</v>
      </c>
      <c r="R1975" s="209">
        <v>0</v>
      </c>
      <c r="S1975" s="940">
        <v>1959.54</v>
      </c>
      <c r="T1975" s="940">
        <v>1959.54</v>
      </c>
      <c r="U1975" s="192">
        <v>44926</v>
      </c>
    </row>
    <row r="1976" spans="1:21" ht="25.5" x14ac:dyDescent="0.2">
      <c r="A1976" s="967" t="s">
        <v>469</v>
      </c>
      <c r="B1976" s="190" t="s">
        <v>79</v>
      </c>
      <c r="C1976" s="56" t="s">
        <v>40</v>
      </c>
      <c r="D1976" s="57">
        <v>1983</v>
      </c>
      <c r="E1976" s="57">
        <v>1983</v>
      </c>
      <c r="F1976" s="195" t="s">
        <v>63</v>
      </c>
      <c r="G1976" s="56">
        <v>5</v>
      </c>
      <c r="H1976" s="206">
        <v>4743.7</v>
      </c>
      <c r="I1976" s="206">
        <v>4229.5</v>
      </c>
      <c r="J1976" s="51">
        <v>1131.48</v>
      </c>
      <c r="K1976" s="354">
        <v>165</v>
      </c>
      <c r="L1976" s="10" t="s">
        <v>1024</v>
      </c>
      <c r="M1976" s="51">
        <v>200896</v>
      </c>
      <c r="N1976" s="209">
        <v>0</v>
      </c>
      <c r="O1976" s="282">
        <f t="shared" ref="O1976:O1981" si="639">M1976-Q1976</f>
        <v>118894.37</v>
      </c>
      <c r="P1976" s="209">
        <v>0</v>
      </c>
      <c r="Q1976" s="282">
        <v>82001.63</v>
      </c>
      <c r="R1976" s="209">
        <v>0</v>
      </c>
      <c r="S1976" s="940">
        <v>42.35</v>
      </c>
      <c r="T1976" s="940">
        <v>42.35</v>
      </c>
      <c r="U1976" s="192">
        <v>44926</v>
      </c>
    </row>
    <row r="1977" spans="1:21" x14ac:dyDescent="0.2">
      <c r="A1977" s="967" t="s">
        <v>469</v>
      </c>
      <c r="B1977" s="190" t="s">
        <v>79</v>
      </c>
      <c r="C1977" s="56" t="s">
        <v>40</v>
      </c>
      <c r="D1977" s="57">
        <v>1983</v>
      </c>
      <c r="E1977" s="57">
        <v>1983</v>
      </c>
      <c r="F1977" s="195" t="s">
        <v>63</v>
      </c>
      <c r="G1977" s="56">
        <v>5</v>
      </c>
      <c r="H1977" s="206">
        <v>4743.7</v>
      </c>
      <c r="I1977" s="206">
        <v>4229.5</v>
      </c>
      <c r="J1977" s="51">
        <v>1131.48</v>
      </c>
      <c r="K1977" s="354">
        <v>165</v>
      </c>
      <c r="L1977" s="10" t="s">
        <v>1028</v>
      </c>
      <c r="M1977" s="51">
        <v>2840954</v>
      </c>
      <c r="N1977" s="209">
        <v>0</v>
      </c>
      <c r="O1977" s="282">
        <f t="shared" si="639"/>
        <v>1681334.75</v>
      </c>
      <c r="P1977" s="209">
        <v>0</v>
      </c>
      <c r="Q1977" s="282">
        <v>1159619.25</v>
      </c>
      <c r="R1977" s="209">
        <v>0</v>
      </c>
      <c r="S1977" s="940">
        <v>598.89</v>
      </c>
      <c r="T1977" s="940">
        <v>598.89</v>
      </c>
      <c r="U1977" s="192">
        <v>44926</v>
      </c>
    </row>
    <row r="1978" spans="1:21" ht="25.5" x14ac:dyDescent="0.2">
      <c r="A1978" s="967" t="s">
        <v>469</v>
      </c>
      <c r="B1978" s="190" t="s">
        <v>79</v>
      </c>
      <c r="C1978" s="56" t="s">
        <v>40</v>
      </c>
      <c r="D1978" s="57">
        <v>1983</v>
      </c>
      <c r="E1978" s="57">
        <v>1983</v>
      </c>
      <c r="F1978" s="195" t="s">
        <v>63</v>
      </c>
      <c r="G1978" s="56">
        <v>5</v>
      </c>
      <c r="H1978" s="206">
        <v>4743.7</v>
      </c>
      <c r="I1978" s="206">
        <v>4229.5</v>
      </c>
      <c r="J1978" s="51">
        <v>1131.48</v>
      </c>
      <c r="K1978" s="354">
        <v>165</v>
      </c>
      <c r="L1978" s="10" t="s">
        <v>1039</v>
      </c>
      <c r="M1978" s="51">
        <v>200896</v>
      </c>
      <c r="N1978" s="209">
        <v>0</v>
      </c>
      <c r="O1978" s="282">
        <f t="shared" si="639"/>
        <v>118894.37</v>
      </c>
      <c r="P1978" s="209">
        <v>0</v>
      </c>
      <c r="Q1978" s="282">
        <v>82001.63</v>
      </c>
      <c r="R1978" s="209">
        <v>0</v>
      </c>
      <c r="S1978" s="940">
        <v>42.35</v>
      </c>
      <c r="T1978" s="940">
        <v>42.35</v>
      </c>
      <c r="U1978" s="192">
        <v>44926</v>
      </c>
    </row>
    <row r="1979" spans="1:21" x14ac:dyDescent="0.2">
      <c r="A1979" s="967" t="s">
        <v>469</v>
      </c>
      <c r="B1979" s="190" t="s">
        <v>79</v>
      </c>
      <c r="C1979" s="56" t="s">
        <v>40</v>
      </c>
      <c r="D1979" s="57">
        <v>1983</v>
      </c>
      <c r="E1979" s="57">
        <v>1983</v>
      </c>
      <c r="F1979" s="195" t="s">
        <v>63</v>
      </c>
      <c r="G1979" s="56">
        <v>5</v>
      </c>
      <c r="H1979" s="206">
        <v>4743.7</v>
      </c>
      <c r="I1979" s="206">
        <v>4229.5</v>
      </c>
      <c r="J1979" s="51">
        <v>1131.48</v>
      </c>
      <c r="K1979" s="354">
        <v>165</v>
      </c>
      <c r="L1979" s="10" t="s">
        <v>1029</v>
      </c>
      <c r="M1979" s="51">
        <v>1614281</v>
      </c>
      <c r="N1979" s="209">
        <v>0</v>
      </c>
      <c r="O1979" s="282">
        <f t="shared" si="639"/>
        <v>955364.55</v>
      </c>
      <c r="P1979" s="209">
        <v>0</v>
      </c>
      <c r="Q1979" s="282">
        <v>658916.44999999995</v>
      </c>
      <c r="R1979" s="209">
        <v>0</v>
      </c>
      <c r="S1979" s="940">
        <v>340.3</v>
      </c>
      <c r="T1979" s="940">
        <v>340.3</v>
      </c>
      <c r="U1979" s="192">
        <v>44926</v>
      </c>
    </row>
    <row r="1980" spans="1:21" ht="25.5" x14ac:dyDescent="0.2">
      <c r="A1980" s="967" t="s">
        <v>469</v>
      </c>
      <c r="B1980" s="190" t="s">
        <v>79</v>
      </c>
      <c r="C1980" s="56" t="s">
        <v>40</v>
      </c>
      <c r="D1980" s="57">
        <v>1983</v>
      </c>
      <c r="E1980" s="57">
        <v>1983</v>
      </c>
      <c r="F1980" s="195" t="s">
        <v>63</v>
      </c>
      <c r="G1980" s="56">
        <v>5</v>
      </c>
      <c r="H1980" s="206">
        <v>4743.7</v>
      </c>
      <c r="I1980" s="206">
        <v>4229.5</v>
      </c>
      <c r="J1980" s="51">
        <v>1131.48</v>
      </c>
      <c r="K1980" s="354">
        <v>165</v>
      </c>
      <c r="L1980" s="10" t="s">
        <v>1026</v>
      </c>
      <c r="M1980" s="51">
        <v>267829</v>
      </c>
      <c r="N1980" s="209">
        <v>0</v>
      </c>
      <c r="O1980" s="282">
        <f t="shared" si="639"/>
        <v>158506.69</v>
      </c>
      <c r="P1980" s="209">
        <v>0</v>
      </c>
      <c r="Q1980" s="282">
        <v>109322.31</v>
      </c>
      <c r="R1980" s="209">
        <v>0</v>
      </c>
      <c r="S1980" s="940">
        <v>56.46</v>
      </c>
      <c r="T1980" s="940">
        <v>56.46</v>
      </c>
      <c r="U1980" s="192">
        <v>44926</v>
      </c>
    </row>
    <row r="1981" spans="1:21" x14ac:dyDescent="0.2">
      <c r="A1981" s="967" t="s">
        <v>469</v>
      </c>
      <c r="B1981" s="190" t="s">
        <v>79</v>
      </c>
      <c r="C1981" s="56" t="s">
        <v>40</v>
      </c>
      <c r="D1981" s="57">
        <v>1983</v>
      </c>
      <c r="E1981" s="57">
        <v>1983</v>
      </c>
      <c r="F1981" s="195" t="s">
        <v>63</v>
      </c>
      <c r="G1981" s="56">
        <v>5</v>
      </c>
      <c r="H1981" s="206">
        <v>4743.7</v>
      </c>
      <c r="I1981" s="206">
        <v>4229.5</v>
      </c>
      <c r="J1981" s="51">
        <v>1131.48</v>
      </c>
      <c r="K1981" s="354">
        <v>165</v>
      </c>
      <c r="L1981" s="10" t="s">
        <v>1030</v>
      </c>
      <c r="M1981" s="51">
        <v>2365209</v>
      </c>
      <c r="N1981" s="209">
        <v>0</v>
      </c>
      <c r="O1981" s="282">
        <f t="shared" si="639"/>
        <v>1399779.12</v>
      </c>
      <c r="P1981" s="209">
        <v>0</v>
      </c>
      <c r="Q1981" s="282">
        <v>965429.88</v>
      </c>
      <c r="R1981" s="209">
        <v>0</v>
      </c>
      <c r="S1981" s="940">
        <v>498.6</v>
      </c>
      <c r="T1981" s="940">
        <v>498.6</v>
      </c>
      <c r="U1981" s="192">
        <v>44926</v>
      </c>
    </row>
    <row r="1982" spans="1:21" ht="13.5" thickBot="1" x14ac:dyDescent="0.25">
      <c r="A1982" s="969"/>
      <c r="B1982" s="689" t="s">
        <v>31</v>
      </c>
      <c r="C1982" s="947" t="s">
        <v>18</v>
      </c>
      <c r="D1982" s="947" t="s">
        <v>18</v>
      </c>
      <c r="E1982" s="947" t="s">
        <v>18</v>
      </c>
      <c r="F1982" s="947" t="s">
        <v>18</v>
      </c>
      <c r="G1982" s="947" t="s">
        <v>18</v>
      </c>
      <c r="H1982" s="621">
        <v>4743.7</v>
      </c>
      <c r="I1982" s="621">
        <v>4229.5</v>
      </c>
      <c r="J1982" s="621">
        <v>1131.48</v>
      </c>
      <c r="K1982" s="948">
        <v>165</v>
      </c>
      <c r="L1982" s="620" t="s">
        <v>18</v>
      </c>
      <c r="M1982" s="695">
        <f>SUM(M1974:M1981)</f>
        <v>17050044</v>
      </c>
      <c r="N1982" s="695">
        <f t="shared" ref="N1982:Q1982" si="640">SUM(N1974:N1981)</f>
        <v>0</v>
      </c>
      <c r="O1982" s="695">
        <f t="shared" si="640"/>
        <v>10090565.190000001</v>
      </c>
      <c r="P1982" s="695">
        <f t="shared" ref="P1982" si="641">SUM(P1974:P1981)</f>
        <v>0</v>
      </c>
      <c r="Q1982" s="695">
        <f t="shared" si="640"/>
        <v>6959478.8099999996</v>
      </c>
      <c r="R1982" s="695">
        <f t="shared" ref="R1982" si="642">SUM(R1974:R1981)</f>
        <v>0</v>
      </c>
      <c r="S1982" s="621" t="s">
        <v>18</v>
      </c>
      <c r="T1982" s="621" t="s">
        <v>18</v>
      </c>
      <c r="U1982" s="949" t="s">
        <v>18</v>
      </c>
    </row>
    <row r="1983" spans="1:21" ht="25.5" x14ac:dyDescent="0.2">
      <c r="A1983" s="971" t="s">
        <v>470</v>
      </c>
      <c r="B1983" s="683" t="s">
        <v>1091</v>
      </c>
      <c r="C1983" s="623" t="s">
        <v>40</v>
      </c>
      <c r="D1983" s="623">
        <v>1977</v>
      </c>
      <c r="E1983" s="623">
        <v>1977</v>
      </c>
      <c r="F1983" s="625" t="s">
        <v>54</v>
      </c>
      <c r="G1983" s="623">
        <v>4</v>
      </c>
      <c r="H1983" s="611">
        <v>3458.6</v>
      </c>
      <c r="I1983" s="611">
        <v>3138.7</v>
      </c>
      <c r="J1983" s="611">
        <v>1100.8</v>
      </c>
      <c r="K1983" s="628">
        <v>135</v>
      </c>
      <c r="L1983" s="3" t="s">
        <v>1026</v>
      </c>
      <c r="M1983" s="611">
        <v>324417</v>
      </c>
      <c r="N1983" s="367">
        <v>0</v>
      </c>
      <c r="O1983" s="950">
        <f>M1983-Q1983</f>
        <v>191996.62</v>
      </c>
      <c r="P1983" s="367">
        <v>0</v>
      </c>
      <c r="Q1983" s="691">
        <v>132420.38</v>
      </c>
      <c r="R1983" s="367">
        <v>0</v>
      </c>
      <c r="S1983" s="629">
        <v>93.800092522986176</v>
      </c>
      <c r="T1983" s="629">
        <v>93.8</v>
      </c>
      <c r="U1983" s="752">
        <v>44926</v>
      </c>
    </row>
    <row r="1984" spans="1:21" x14ac:dyDescent="0.2">
      <c r="A1984" s="967" t="s">
        <v>470</v>
      </c>
      <c r="B1984" s="190" t="s">
        <v>1091</v>
      </c>
      <c r="C1984" s="56" t="s">
        <v>40</v>
      </c>
      <c r="D1984" s="56">
        <v>1977</v>
      </c>
      <c r="E1984" s="56">
        <v>1977</v>
      </c>
      <c r="F1984" s="195" t="s">
        <v>54</v>
      </c>
      <c r="G1984" s="56">
        <v>4</v>
      </c>
      <c r="H1984" s="51">
        <v>3458.6</v>
      </c>
      <c r="I1984" s="51">
        <v>3138.7</v>
      </c>
      <c r="J1984" s="51">
        <v>1100.8</v>
      </c>
      <c r="K1984" s="354">
        <v>135</v>
      </c>
      <c r="L1984" s="10" t="s">
        <v>1030</v>
      </c>
      <c r="M1984" s="51">
        <v>1730718</v>
      </c>
      <c r="N1984" s="209">
        <v>0</v>
      </c>
      <c r="O1984" s="385">
        <f>M1984-Q1984</f>
        <v>1024274.35</v>
      </c>
      <c r="P1984" s="209">
        <v>0</v>
      </c>
      <c r="Q1984" s="282">
        <v>706443.65</v>
      </c>
      <c r="R1984" s="209">
        <v>0</v>
      </c>
      <c r="S1984" s="616">
        <v>500.41</v>
      </c>
      <c r="T1984" s="616">
        <v>500.41</v>
      </c>
      <c r="U1984" s="192">
        <v>44926</v>
      </c>
    </row>
    <row r="1985" spans="1:21" ht="13.5" thickBot="1" x14ac:dyDescent="0.25">
      <c r="A1985" s="969"/>
      <c r="B1985" s="689" t="s">
        <v>31</v>
      </c>
      <c r="C1985" s="180" t="s">
        <v>18</v>
      </c>
      <c r="D1985" s="180" t="s">
        <v>18</v>
      </c>
      <c r="E1985" s="180" t="s">
        <v>18</v>
      </c>
      <c r="F1985" s="180" t="s">
        <v>18</v>
      </c>
      <c r="G1985" s="180" t="s">
        <v>18</v>
      </c>
      <c r="H1985" s="618">
        <v>3458.6</v>
      </c>
      <c r="I1985" s="618">
        <v>3138.7</v>
      </c>
      <c r="J1985" s="618">
        <v>1100.8</v>
      </c>
      <c r="K1985" s="619">
        <v>135</v>
      </c>
      <c r="L1985" s="634" t="s">
        <v>18</v>
      </c>
      <c r="M1985" s="690">
        <f>SUM(M1983:M1984)</f>
        <v>2055135</v>
      </c>
      <c r="N1985" s="690">
        <v>0</v>
      </c>
      <c r="O1985" s="690">
        <f t="shared" ref="O1985:Q1985" si="643">SUM(O1983:O1984)</f>
        <v>1216270.97</v>
      </c>
      <c r="P1985" s="690">
        <v>0</v>
      </c>
      <c r="Q1985" s="690">
        <f t="shared" si="643"/>
        <v>838864.03</v>
      </c>
      <c r="R1985" s="690">
        <v>0</v>
      </c>
      <c r="S1985" s="618" t="s">
        <v>18</v>
      </c>
      <c r="T1985" s="618" t="s">
        <v>18</v>
      </c>
      <c r="U1985" s="622" t="s">
        <v>18</v>
      </c>
    </row>
    <row r="1986" spans="1:21" ht="25.5" customHeight="1" x14ac:dyDescent="0.2">
      <c r="A1986" s="971" t="s">
        <v>471</v>
      </c>
      <c r="B1986" s="683" t="s">
        <v>1092</v>
      </c>
      <c r="C1986" s="605" t="s">
        <v>40</v>
      </c>
      <c r="D1986" s="605">
        <v>1975</v>
      </c>
      <c r="E1986" s="605">
        <v>1975</v>
      </c>
      <c r="F1986" s="607" t="s">
        <v>350</v>
      </c>
      <c r="G1986" s="605">
        <v>4</v>
      </c>
      <c r="H1986" s="630">
        <v>1747.6</v>
      </c>
      <c r="I1986" s="630">
        <v>1599.4</v>
      </c>
      <c r="J1986" s="630">
        <v>747</v>
      </c>
      <c r="K1986" s="610">
        <v>72</v>
      </c>
      <c r="L1986" s="270" t="s">
        <v>1038</v>
      </c>
      <c r="M1986" s="630">
        <v>173012</v>
      </c>
      <c r="N1986" s="630">
        <v>0</v>
      </c>
      <c r="O1986" s="630">
        <f>M1986-Q1986</f>
        <v>102392.04</v>
      </c>
      <c r="P1986" s="630">
        <v>0</v>
      </c>
      <c r="Q1986" s="630">
        <v>70619.960000000006</v>
      </c>
      <c r="R1986" s="630">
        <v>0</v>
      </c>
      <c r="S1986" s="629">
        <v>99</v>
      </c>
      <c r="T1986" s="629">
        <v>99</v>
      </c>
      <c r="U1986" s="752">
        <v>44926</v>
      </c>
    </row>
    <row r="1987" spans="1:21" ht="25.5" x14ac:dyDescent="0.2">
      <c r="A1987" s="967" t="s">
        <v>471</v>
      </c>
      <c r="B1987" s="190" t="s">
        <v>1092</v>
      </c>
      <c r="C1987" s="56" t="s">
        <v>40</v>
      </c>
      <c r="D1987" s="56">
        <v>1975</v>
      </c>
      <c r="E1987" s="56">
        <v>1975</v>
      </c>
      <c r="F1987" s="195" t="s">
        <v>350</v>
      </c>
      <c r="G1987" s="56">
        <v>4</v>
      </c>
      <c r="H1987" s="51">
        <v>1747.6</v>
      </c>
      <c r="I1987" s="51">
        <v>1599.4</v>
      </c>
      <c r="J1987" s="51">
        <v>747</v>
      </c>
      <c r="K1987" s="354">
        <v>72</v>
      </c>
      <c r="L1987" s="10" t="s">
        <v>1039</v>
      </c>
      <c r="M1987" s="51">
        <v>131402</v>
      </c>
      <c r="N1987" s="51">
        <v>0</v>
      </c>
      <c r="O1987" s="51">
        <f>M1987-Q1987</f>
        <v>77766.39</v>
      </c>
      <c r="P1987" s="51">
        <v>0</v>
      </c>
      <c r="Q1987" s="51">
        <v>53635.61</v>
      </c>
      <c r="R1987" s="51">
        <v>0</v>
      </c>
      <c r="S1987" s="616">
        <v>75.19</v>
      </c>
      <c r="T1987" s="616">
        <v>75.19</v>
      </c>
      <c r="U1987" s="192">
        <v>44926</v>
      </c>
    </row>
    <row r="1988" spans="1:21" x14ac:dyDescent="0.2">
      <c r="A1988" s="967" t="s">
        <v>471</v>
      </c>
      <c r="B1988" s="190" t="s">
        <v>1092</v>
      </c>
      <c r="C1988" s="56" t="s">
        <v>40</v>
      </c>
      <c r="D1988" s="56">
        <v>1975</v>
      </c>
      <c r="E1988" s="56">
        <v>1975</v>
      </c>
      <c r="F1988" s="195" t="s">
        <v>350</v>
      </c>
      <c r="G1988" s="56">
        <v>4</v>
      </c>
      <c r="H1988" s="51">
        <v>1747.6</v>
      </c>
      <c r="I1988" s="51">
        <v>1599.4</v>
      </c>
      <c r="J1988" s="51">
        <v>747</v>
      </c>
      <c r="K1988" s="354">
        <v>72</v>
      </c>
      <c r="L1988" s="10" t="s">
        <v>1036</v>
      </c>
      <c r="M1988" s="51">
        <v>131402</v>
      </c>
      <c r="N1988" s="51">
        <v>0</v>
      </c>
      <c r="O1988" s="51">
        <f t="shared" ref="O1988:O1989" si="644">M1988-Q1988</f>
        <v>77766.39</v>
      </c>
      <c r="P1988" s="51">
        <v>0</v>
      </c>
      <c r="Q1988" s="51">
        <v>53635.61</v>
      </c>
      <c r="R1988" s="51">
        <v>0</v>
      </c>
      <c r="S1988" s="616">
        <v>75.19</v>
      </c>
      <c r="T1988" s="616">
        <v>75.19</v>
      </c>
      <c r="U1988" s="192">
        <v>44926</v>
      </c>
    </row>
    <row r="1989" spans="1:21" ht="25.5" x14ac:dyDescent="0.2">
      <c r="A1989" s="967" t="s">
        <v>471</v>
      </c>
      <c r="B1989" s="190" t="s">
        <v>1092</v>
      </c>
      <c r="C1989" s="56" t="s">
        <v>40</v>
      </c>
      <c r="D1989" s="56">
        <v>1975</v>
      </c>
      <c r="E1989" s="56">
        <v>1975</v>
      </c>
      <c r="F1989" s="195" t="s">
        <v>350</v>
      </c>
      <c r="G1989" s="56">
        <v>4</v>
      </c>
      <c r="H1989" s="51">
        <v>1747.6</v>
      </c>
      <c r="I1989" s="51">
        <v>1599.4</v>
      </c>
      <c r="J1989" s="51">
        <v>747</v>
      </c>
      <c r="K1989" s="354">
        <v>72</v>
      </c>
      <c r="L1989" s="10" t="s">
        <v>1026</v>
      </c>
      <c r="M1989" s="51">
        <v>175197</v>
      </c>
      <c r="N1989" s="51">
        <v>0</v>
      </c>
      <c r="O1989" s="51">
        <f t="shared" si="644"/>
        <v>103685.17</v>
      </c>
      <c r="P1989" s="51">
        <v>0</v>
      </c>
      <c r="Q1989" s="51">
        <v>71511.83</v>
      </c>
      <c r="R1989" s="51">
        <v>0</v>
      </c>
      <c r="S1989" s="616">
        <v>100.25</v>
      </c>
      <c r="T1989" s="616">
        <v>100.25</v>
      </c>
      <c r="U1989" s="192">
        <v>44926</v>
      </c>
    </row>
    <row r="1990" spans="1:21" ht="13.5" thickBot="1" x14ac:dyDescent="0.25">
      <c r="A1990" s="969"/>
      <c r="B1990" s="689" t="s">
        <v>31</v>
      </c>
      <c r="C1990" s="180" t="s">
        <v>18</v>
      </c>
      <c r="D1990" s="180" t="s">
        <v>18</v>
      </c>
      <c r="E1990" s="180" t="s">
        <v>18</v>
      </c>
      <c r="F1990" s="180" t="s">
        <v>18</v>
      </c>
      <c r="G1990" s="180" t="s">
        <v>18</v>
      </c>
      <c r="H1990" s="618">
        <v>1747.6</v>
      </c>
      <c r="I1990" s="618">
        <v>1599.4</v>
      </c>
      <c r="J1990" s="618">
        <v>747</v>
      </c>
      <c r="K1990" s="619">
        <v>72</v>
      </c>
      <c r="L1990" s="634" t="s">
        <v>18</v>
      </c>
      <c r="M1990" s="690">
        <f>SUM(M1986:M1989)</f>
        <v>611013</v>
      </c>
      <c r="N1990" s="690">
        <v>0</v>
      </c>
      <c r="O1990" s="690">
        <f t="shared" ref="O1990:Q1990" si="645">SUM(O1986:O1989)</f>
        <v>361609.99</v>
      </c>
      <c r="P1990" s="690">
        <v>0</v>
      </c>
      <c r="Q1990" s="690">
        <f t="shared" si="645"/>
        <v>249403.01</v>
      </c>
      <c r="R1990" s="690">
        <v>0</v>
      </c>
      <c r="S1990" s="618" t="s">
        <v>18</v>
      </c>
      <c r="T1990" s="618" t="s">
        <v>18</v>
      </c>
      <c r="U1990" s="622" t="s">
        <v>18</v>
      </c>
    </row>
    <row r="1991" spans="1:21" ht="25.5" x14ac:dyDescent="0.2">
      <c r="A1991" s="971" t="s">
        <v>472</v>
      </c>
      <c r="B1991" s="683" t="s">
        <v>1093</v>
      </c>
      <c r="C1991" s="623" t="s">
        <v>40</v>
      </c>
      <c r="D1991" s="623">
        <v>1974</v>
      </c>
      <c r="E1991" s="623">
        <v>1974</v>
      </c>
      <c r="F1991" s="625" t="s">
        <v>350</v>
      </c>
      <c r="G1991" s="623">
        <v>4</v>
      </c>
      <c r="H1991" s="611">
        <v>3479.2</v>
      </c>
      <c r="I1991" s="611">
        <v>3145.7</v>
      </c>
      <c r="J1991" s="611">
        <v>1440</v>
      </c>
      <c r="K1991" s="628">
        <v>161</v>
      </c>
      <c r="L1991" s="3" t="s">
        <v>1026</v>
      </c>
      <c r="M1991" s="611">
        <v>348790</v>
      </c>
      <c r="N1991" s="611">
        <v>0</v>
      </c>
      <c r="O1991" s="611">
        <f>M1991-Q1991</f>
        <v>206421.06</v>
      </c>
      <c r="P1991" s="611">
        <v>0</v>
      </c>
      <c r="Q1991" s="611">
        <v>142368.94</v>
      </c>
      <c r="R1991" s="611">
        <v>0</v>
      </c>
      <c r="S1991" s="612">
        <v>100.25</v>
      </c>
      <c r="T1991" s="612">
        <v>100.25</v>
      </c>
      <c r="U1991" s="752">
        <v>44926</v>
      </c>
    </row>
    <row r="1992" spans="1:21" x14ac:dyDescent="0.2">
      <c r="A1992" s="967" t="s">
        <v>472</v>
      </c>
      <c r="B1992" s="190" t="s">
        <v>1093</v>
      </c>
      <c r="C1992" s="56" t="s">
        <v>40</v>
      </c>
      <c r="D1992" s="56">
        <v>1974</v>
      </c>
      <c r="E1992" s="56">
        <v>1974</v>
      </c>
      <c r="F1992" s="195" t="s">
        <v>350</v>
      </c>
      <c r="G1992" s="56">
        <v>4</v>
      </c>
      <c r="H1992" s="51">
        <v>3479.2</v>
      </c>
      <c r="I1992" s="51">
        <v>3145.7</v>
      </c>
      <c r="J1992" s="51">
        <v>1440</v>
      </c>
      <c r="K1992" s="354">
        <v>161</v>
      </c>
      <c r="L1992" s="10" t="s">
        <v>1030</v>
      </c>
      <c r="M1992" s="51">
        <v>1880021</v>
      </c>
      <c r="N1992" s="51">
        <v>0</v>
      </c>
      <c r="O1992" s="111">
        <f>M1992-Q1992</f>
        <v>1112634.9300000002</v>
      </c>
      <c r="P1992" s="51">
        <v>0</v>
      </c>
      <c r="Q1992" s="111">
        <v>767386.07</v>
      </c>
      <c r="R1992" s="51">
        <v>0</v>
      </c>
      <c r="S1992" s="616">
        <v>540.36</v>
      </c>
      <c r="T1992" s="616">
        <v>540.36</v>
      </c>
      <c r="U1992" s="192">
        <v>44926</v>
      </c>
    </row>
    <row r="1993" spans="1:21" ht="13.5" thickBot="1" x14ac:dyDescent="0.25">
      <c r="A1993" s="969"/>
      <c r="B1993" s="689" t="s">
        <v>31</v>
      </c>
      <c r="C1993" s="180" t="s">
        <v>18</v>
      </c>
      <c r="D1993" s="180" t="s">
        <v>18</v>
      </c>
      <c r="E1993" s="180" t="s">
        <v>18</v>
      </c>
      <c r="F1993" s="180" t="s">
        <v>18</v>
      </c>
      <c r="G1993" s="180" t="s">
        <v>18</v>
      </c>
      <c r="H1993" s="618">
        <v>3479.2</v>
      </c>
      <c r="I1993" s="618">
        <v>3145.7</v>
      </c>
      <c r="J1993" s="618">
        <v>1440</v>
      </c>
      <c r="K1993" s="619">
        <v>161</v>
      </c>
      <c r="L1993" s="634" t="s">
        <v>18</v>
      </c>
      <c r="M1993" s="690">
        <f>SUM(M1991:M1992)</f>
        <v>2228811</v>
      </c>
      <c r="N1993" s="690">
        <v>0</v>
      </c>
      <c r="O1993" s="690">
        <f t="shared" ref="O1993:Q1993" si="646">SUM(O1991:O1992)</f>
        <v>1319055.9900000002</v>
      </c>
      <c r="P1993" s="690">
        <v>0</v>
      </c>
      <c r="Q1993" s="690">
        <f t="shared" si="646"/>
        <v>909755.01</v>
      </c>
      <c r="R1993" s="690">
        <v>0</v>
      </c>
      <c r="S1993" s="618" t="s">
        <v>18</v>
      </c>
      <c r="T1993" s="618" t="s">
        <v>18</v>
      </c>
      <c r="U1993" s="622" t="s">
        <v>18</v>
      </c>
    </row>
    <row r="1994" spans="1:21" x14ac:dyDescent="0.2">
      <c r="A1994" s="971" t="s">
        <v>473</v>
      </c>
      <c r="B1994" s="639" t="s">
        <v>1075</v>
      </c>
      <c r="C1994" s="720" t="s">
        <v>40</v>
      </c>
      <c r="D1994" s="729">
        <v>1975</v>
      </c>
      <c r="E1994" s="729">
        <v>1975</v>
      </c>
      <c r="F1994" s="644" t="s">
        <v>351</v>
      </c>
      <c r="G1994" s="720">
        <v>4</v>
      </c>
      <c r="H1994" s="721">
        <v>3482.9</v>
      </c>
      <c r="I1994" s="721">
        <v>3171.6</v>
      </c>
      <c r="J1994" s="721">
        <v>1440</v>
      </c>
      <c r="K1994" s="722">
        <v>151</v>
      </c>
      <c r="L1994" s="10" t="s">
        <v>1030</v>
      </c>
      <c r="M1994" s="282">
        <v>1288325</v>
      </c>
      <c r="N1994" s="54">
        <v>0</v>
      </c>
      <c r="O1994" s="54">
        <f>M1994-Q1994</f>
        <v>762457.12</v>
      </c>
      <c r="P1994" s="54">
        <v>0</v>
      </c>
      <c r="Q1994" s="54">
        <v>525867.88</v>
      </c>
      <c r="R1994" s="54">
        <v>0</v>
      </c>
      <c r="S1994" s="616">
        <v>369.9</v>
      </c>
      <c r="T1994" s="616">
        <v>369.9</v>
      </c>
      <c r="U1994" s="752">
        <v>44926</v>
      </c>
    </row>
    <row r="1995" spans="1:21" ht="13.5" thickBot="1" x14ac:dyDescent="0.25">
      <c r="A1995" s="969"/>
      <c r="B1995" s="633" t="s">
        <v>31</v>
      </c>
      <c r="C1995" s="180" t="s">
        <v>18</v>
      </c>
      <c r="D1995" s="180" t="s">
        <v>18</v>
      </c>
      <c r="E1995" s="180" t="s">
        <v>18</v>
      </c>
      <c r="F1995" s="180" t="s">
        <v>18</v>
      </c>
      <c r="G1995" s="180" t="s">
        <v>18</v>
      </c>
      <c r="H1995" s="618">
        <v>3482.9</v>
      </c>
      <c r="I1995" s="618">
        <v>3171.6</v>
      </c>
      <c r="J1995" s="618">
        <v>1440</v>
      </c>
      <c r="K1995" s="675">
        <v>151</v>
      </c>
      <c r="L1995" s="634" t="s">
        <v>18</v>
      </c>
      <c r="M1995" s="690">
        <f>SUM(M1994:M1994)</f>
        <v>1288325</v>
      </c>
      <c r="N1995" s="690">
        <v>0</v>
      </c>
      <c r="O1995" s="690">
        <f t="shared" ref="O1995:Q1995" si="647">SUM(O1994:O1994)</f>
        <v>762457.12</v>
      </c>
      <c r="P1995" s="690">
        <v>0</v>
      </c>
      <c r="Q1995" s="690">
        <f t="shared" si="647"/>
        <v>525867.88</v>
      </c>
      <c r="R1995" s="690">
        <v>0</v>
      </c>
      <c r="S1995" s="618" t="s">
        <v>18</v>
      </c>
      <c r="T1995" s="618" t="s">
        <v>18</v>
      </c>
      <c r="U1995" s="622" t="s">
        <v>18</v>
      </c>
    </row>
    <row r="1996" spans="1:21" ht="25.5" x14ac:dyDescent="0.2">
      <c r="A1996" s="971" t="s">
        <v>1052</v>
      </c>
      <c r="B1996" s="683" t="s">
        <v>1094</v>
      </c>
      <c r="C1996" s="951" t="s">
        <v>40</v>
      </c>
      <c r="D1996" s="623">
        <v>1976</v>
      </c>
      <c r="E1996" s="623">
        <v>1976</v>
      </c>
      <c r="F1996" s="625" t="s">
        <v>350</v>
      </c>
      <c r="G1996" s="623">
        <v>4</v>
      </c>
      <c r="H1996" s="367">
        <v>3543</v>
      </c>
      <c r="I1996" s="367">
        <v>3198.1</v>
      </c>
      <c r="J1996" s="367">
        <v>1113.5999999999999</v>
      </c>
      <c r="K1996" s="952">
        <v>148</v>
      </c>
      <c r="L1996" s="3" t="s">
        <v>1026</v>
      </c>
      <c r="M1996" s="611">
        <v>355186</v>
      </c>
      <c r="N1996" s="611">
        <v>0</v>
      </c>
      <c r="O1996" s="630">
        <f>M1996-Q1996</f>
        <v>210206.35</v>
      </c>
      <c r="P1996" s="611">
        <v>0</v>
      </c>
      <c r="Q1996" s="630">
        <v>144979.65</v>
      </c>
      <c r="R1996" s="611">
        <v>0</v>
      </c>
      <c r="S1996" s="616">
        <v>100.25</v>
      </c>
      <c r="T1996" s="616">
        <v>100.25</v>
      </c>
      <c r="U1996" s="752">
        <v>44926</v>
      </c>
    </row>
    <row r="1997" spans="1:21" x14ac:dyDescent="0.2">
      <c r="A1997" s="967" t="s">
        <v>1052</v>
      </c>
      <c r="B1997" s="190" t="s">
        <v>1094</v>
      </c>
      <c r="C1997" s="208" t="s">
        <v>40</v>
      </c>
      <c r="D1997" s="56">
        <v>1976</v>
      </c>
      <c r="E1997" s="56">
        <v>1976</v>
      </c>
      <c r="F1997" s="195" t="s">
        <v>350</v>
      </c>
      <c r="G1997" s="56">
        <v>4</v>
      </c>
      <c r="H1997" s="209">
        <v>3543</v>
      </c>
      <c r="I1997" s="209">
        <v>3198.1</v>
      </c>
      <c r="J1997" s="209">
        <v>1113.5999999999999</v>
      </c>
      <c r="K1997" s="355">
        <v>148</v>
      </c>
      <c r="L1997" s="10" t="s">
        <v>1030</v>
      </c>
      <c r="M1997" s="51">
        <v>1914495</v>
      </c>
      <c r="N1997" s="51">
        <v>0</v>
      </c>
      <c r="O1997" s="51">
        <f>M1997-Q1997</f>
        <v>1133037.3500000001</v>
      </c>
      <c r="P1997" s="51">
        <v>0</v>
      </c>
      <c r="Q1997" s="51">
        <v>781457.65</v>
      </c>
      <c r="R1997" s="51">
        <v>0</v>
      </c>
      <c r="S1997" s="616">
        <v>540.36</v>
      </c>
      <c r="T1997" s="616">
        <v>540.36</v>
      </c>
      <c r="U1997" s="192">
        <v>44926</v>
      </c>
    </row>
    <row r="1998" spans="1:21" ht="13.5" thickBot="1" x14ac:dyDescent="0.25">
      <c r="A1998" s="969"/>
      <c r="B1998" s="689" t="s">
        <v>31</v>
      </c>
      <c r="C1998" s="180" t="s">
        <v>18</v>
      </c>
      <c r="D1998" s="180" t="s">
        <v>18</v>
      </c>
      <c r="E1998" s="180" t="s">
        <v>18</v>
      </c>
      <c r="F1998" s="180" t="s">
        <v>18</v>
      </c>
      <c r="G1998" s="180" t="s">
        <v>18</v>
      </c>
      <c r="H1998" s="618">
        <v>3543</v>
      </c>
      <c r="I1998" s="618">
        <v>3198.1</v>
      </c>
      <c r="J1998" s="618">
        <v>1113.5999999999999</v>
      </c>
      <c r="K1998" s="619">
        <v>148</v>
      </c>
      <c r="L1998" s="634" t="s">
        <v>18</v>
      </c>
      <c r="M1998" s="690">
        <f>SUM(M1996:M1997)</f>
        <v>2269681</v>
      </c>
      <c r="N1998" s="690">
        <v>0</v>
      </c>
      <c r="O1998" s="690">
        <f t="shared" ref="O1998:Q1998" si="648">SUM(O1996:O1997)</f>
        <v>1343243.7000000002</v>
      </c>
      <c r="P1998" s="690">
        <v>0</v>
      </c>
      <c r="Q1998" s="690">
        <f t="shared" si="648"/>
        <v>926437.3</v>
      </c>
      <c r="R1998" s="690">
        <v>0</v>
      </c>
      <c r="S1998" s="618" t="s">
        <v>18</v>
      </c>
      <c r="T1998" s="618" t="s">
        <v>18</v>
      </c>
      <c r="U1998" s="622" t="s">
        <v>18</v>
      </c>
    </row>
    <row r="1999" spans="1:21" ht="25.5" x14ac:dyDescent="0.2">
      <c r="A1999" s="971" t="s">
        <v>1053</v>
      </c>
      <c r="B1999" s="683" t="s">
        <v>474</v>
      </c>
      <c r="C1999" s="623" t="s">
        <v>40</v>
      </c>
      <c r="D1999" s="953">
        <v>1989</v>
      </c>
      <c r="E1999" s="953">
        <v>1989</v>
      </c>
      <c r="F1999" s="625" t="s">
        <v>63</v>
      </c>
      <c r="G1999" s="953">
        <v>5</v>
      </c>
      <c r="H1999" s="367">
        <v>4601.1000000000004</v>
      </c>
      <c r="I1999" s="367">
        <v>4194</v>
      </c>
      <c r="J1999" s="367">
        <v>1131.48</v>
      </c>
      <c r="K1999" s="952">
        <v>154</v>
      </c>
      <c r="L1999" s="3" t="s">
        <v>1024</v>
      </c>
      <c r="M1999" s="611">
        <v>194857</v>
      </c>
      <c r="N1999" s="367">
        <v>0</v>
      </c>
      <c r="O1999" s="950">
        <f>M1999-Q1999</f>
        <v>115320.36</v>
      </c>
      <c r="P1999" s="367">
        <v>0</v>
      </c>
      <c r="Q1999" s="950">
        <v>79536.639999999999</v>
      </c>
      <c r="R1999" s="367">
        <v>0</v>
      </c>
      <c r="S1999" s="946">
        <v>42.35</v>
      </c>
      <c r="T1999" s="946">
        <v>42.35</v>
      </c>
      <c r="U1999" s="752">
        <v>44926</v>
      </c>
    </row>
    <row r="2000" spans="1:21" ht="15" customHeight="1" x14ac:dyDescent="0.2">
      <c r="A2000" s="967" t="s">
        <v>1053</v>
      </c>
      <c r="B2000" s="190" t="s">
        <v>474</v>
      </c>
      <c r="C2000" s="56" t="s">
        <v>40</v>
      </c>
      <c r="D2000" s="755">
        <v>1989</v>
      </c>
      <c r="E2000" s="755">
        <v>1989</v>
      </c>
      <c r="F2000" s="195" t="s">
        <v>63</v>
      </c>
      <c r="G2000" s="755">
        <v>5</v>
      </c>
      <c r="H2000" s="209">
        <v>4601.1000000000004</v>
      </c>
      <c r="I2000" s="209">
        <v>4194</v>
      </c>
      <c r="J2000" s="209">
        <v>1131.48</v>
      </c>
      <c r="K2000" s="355">
        <v>154</v>
      </c>
      <c r="L2000" s="10" t="s">
        <v>1028</v>
      </c>
      <c r="M2000" s="51">
        <v>2755553</v>
      </c>
      <c r="N2000" s="209">
        <v>0</v>
      </c>
      <c r="O2000" s="385">
        <f>M2000-Q2000</f>
        <v>1630792.69</v>
      </c>
      <c r="P2000" s="209">
        <v>0</v>
      </c>
      <c r="Q2000" s="385">
        <v>1124760.31</v>
      </c>
      <c r="R2000" s="209">
        <v>0</v>
      </c>
      <c r="S2000" s="940">
        <v>598.89</v>
      </c>
      <c r="T2000" s="940">
        <v>598.89</v>
      </c>
      <c r="U2000" s="192">
        <v>44926</v>
      </c>
    </row>
    <row r="2001" spans="1:22" ht="25.5" x14ac:dyDescent="0.2">
      <c r="A2001" s="967" t="s">
        <v>1053</v>
      </c>
      <c r="B2001" s="190" t="s">
        <v>474</v>
      </c>
      <c r="C2001" s="56" t="s">
        <v>40</v>
      </c>
      <c r="D2001" s="755">
        <v>1989</v>
      </c>
      <c r="E2001" s="755">
        <v>1989</v>
      </c>
      <c r="F2001" s="195" t="s">
        <v>63</v>
      </c>
      <c r="G2001" s="755">
        <v>5</v>
      </c>
      <c r="H2001" s="209">
        <v>4601.1000000000004</v>
      </c>
      <c r="I2001" s="209">
        <v>4194</v>
      </c>
      <c r="J2001" s="209">
        <v>1131.48</v>
      </c>
      <c r="K2001" s="355">
        <v>154</v>
      </c>
      <c r="L2001" s="10" t="s">
        <v>1039</v>
      </c>
      <c r="M2001" s="51">
        <v>194857</v>
      </c>
      <c r="N2001" s="209">
        <v>0</v>
      </c>
      <c r="O2001" s="385">
        <f t="shared" ref="O2001:O2004" si="649">M2001-Q2001</f>
        <v>115320.36</v>
      </c>
      <c r="P2001" s="209">
        <v>0</v>
      </c>
      <c r="Q2001" s="385">
        <v>79536.639999999999</v>
      </c>
      <c r="R2001" s="209">
        <v>0</v>
      </c>
      <c r="S2001" s="940">
        <v>42.35</v>
      </c>
      <c r="T2001" s="940">
        <v>42.35</v>
      </c>
      <c r="U2001" s="192">
        <v>44926</v>
      </c>
    </row>
    <row r="2002" spans="1:22" x14ac:dyDescent="0.2">
      <c r="A2002" s="967" t="s">
        <v>1053</v>
      </c>
      <c r="B2002" s="190" t="s">
        <v>474</v>
      </c>
      <c r="C2002" s="56" t="s">
        <v>40</v>
      </c>
      <c r="D2002" s="755">
        <v>1989</v>
      </c>
      <c r="E2002" s="755">
        <v>1989</v>
      </c>
      <c r="F2002" s="195" t="s">
        <v>63</v>
      </c>
      <c r="G2002" s="755">
        <v>5</v>
      </c>
      <c r="H2002" s="209">
        <v>4601.1000000000004</v>
      </c>
      <c r="I2002" s="209">
        <v>4194</v>
      </c>
      <c r="J2002" s="209">
        <v>1131.48</v>
      </c>
      <c r="K2002" s="355">
        <v>154</v>
      </c>
      <c r="L2002" s="10" t="s">
        <v>1029</v>
      </c>
      <c r="M2002" s="51">
        <v>1565754</v>
      </c>
      <c r="N2002" s="209">
        <v>0</v>
      </c>
      <c r="O2002" s="385">
        <f t="shared" si="649"/>
        <v>926645.28</v>
      </c>
      <c r="P2002" s="209">
        <v>0</v>
      </c>
      <c r="Q2002" s="384">
        <v>639108.72</v>
      </c>
      <c r="R2002" s="209">
        <v>0</v>
      </c>
      <c r="S2002" s="756">
        <v>340.3</v>
      </c>
      <c r="T2002" s="756">
        <v>340.3</v>
      </c>
      <c r="U2002" s="757">
        <v>44926</v>
      </c>
    </row>
    <row r="2003" spans="1:22" ht="25.5" x14ac:dyDescent="0.2">
      <c r="A2003" s="967" t="s">
        <v>1053</v>
      </c>
      <c r="B2003" s="190" t="s">
        <v>474</v>
      </c>
      <c r="C2003" s="56" t="s">
        <v>40</v>
      </c>
      <c r="D2003" s="755">
        <v>1989</v>
      </c>
      <c r="E2003" s="755">
        <v>1989</v>
      </c>
      <c r="F2003" s="195" t="s">
        <v>63</v>
      </c>
      <c r="G2003" s="755">
        <v>5</v>
      </c>
      <c r="H2003" s="209">
        <v>4601.1000000000004</v>
      </c>
      <c r="I2003" s="209">
        <v>4194</v>
      </c>
      <c r="J2003" s="209">
        <v>1131.48</v>
      </c>
      <c r="K2003" s="355">
        <v>154</v>
      </c>
      <c r="L2003" s="10" t="s">
        <v>1026</v>
      </c>
      <c r="M2003" s="51">
        <v>259778</v>
      </c>
      <c r="N2003" s="209">
        <v>0</v>
      </c>
      <c r="O2003" s="385">
        <f t="shared" si="649"/>
        <v>153741.94</v>
      </c>
      <c r="P2003" s="209">
        <v>0</v>
      </c>
      <c r="Q2003" s="384">
        <v>106036.06</v>
      </c>
      <c r="R2003" s="209">
        <v>0</v>
      </c>
      <c r="S2003" s="756">
        <v>56.46</v>
      </c>
      <c r="T2003" s="756">
        <v>56.46</v>
      </c>
      <c r="U2003" s="757">
        <v>44926</v>
      </c>
    </row>
    <row r="2004" spans="1:22" x14ac:dyDescent="0.2">
      <c r="A2004" s="967" t="s">
        <v>1053</v>
      </c>
      <c r="B2004" s="190" t="s">
        <v>474</v>
      </c>
      <c r="C2004" s="56" t="s">
        <v>40</v>
      </c>
      <c r="D2004" s="755">
        <v>1989</v>
      </c>
      <c r="E2004" s="755">
        <v>1989</v>
      </c>
      <c r="F2004" s="195" t="s">
        <v>63</v>
      </c>
      <c r="G2004" s="755">
        <v>5</v>
      </c>
      <c r="H2004" s="209">
        <v>4601.1000000000004</v>
      </c>
      <c r="I2004" s="209">
        <v>4194</v>
      </c>
      <c r="J2004" s="209">
        <v>1131.48</v>
      </c>
      <c r="K2004" s="355">
        <v>154</v>
      </c>
      <c r="L2004" s="10" t="s">
        <v>1061</v>
      </c>
      <c r="M2004" s="51">
        <v>2294108</v>
      </c>
      <c r="N2004" s="209">
        <v>0</v>
      </c>
      <c r="O2004" s="385">
        <f t="shared" si="649"/>
        <v>1357700.0899999999</v>
      </c>
      <c r="P2004" s="209">
        <v>0</v>
      </c>
      <c r="Q2004" s="384">
        <v>936407.91</v>
      </c>
      <c r="R2004" s="209">
        <v>0</v>
      </c>
      <c r="S2004" s="756">
        <v>498.6</v>
      </c>
      <c r="T2004" s="756">
        <v>498.6</v>
      </c>
      <c r="U2004" s="757">
        <v>44926</v>
      </c>
      <c r="V2004" s="451"/>
    </row>
    <row r="2005" spans="1:22" ht="13.5" thickBot="1" x14ac:dyDescent="0.25">
      <c r="A2005" s="969"/>
      <c r="B2005" s="689" t="s">
        <v>31</v>
      </c>
      <c r="C2005" s="180" t="s">
        <v>18</v>
      </c>
      <c r="D2005" s="180" t="s">
        <v>18</v>
      </c>
      <c r="E2005" s="180" t="s">
        <v>18</v>
      </c>
      <c r="F2005" s="180" t="s">
        <v>18</v>
      </c>
      <c r="G2005" s="180" t="s">
        <v>18</v>
      </c>
      <c r="H2005" s="618">
        <v>4601.1000000000004</v>
      </c>
      <c r="I2005" s="618">
        <v>4194</v>
      </c>
      <c r="J2005" s="618">
        <v>1131.48</v>
      </c>
      <c r="K2005" s="619">
        <v>154</v>
      </c>
      <c r="L2005" s="634" t="s">
        <v>18</v>
      </c>
      <c r="M2005" s="690">
        <f>SUM(M1999:M2004)</f>
        <v>7264907</v>
      </c>
      <c r="N2005" s="690">
        <v>0</v>
      </c>
      <c r="O2005" s="690">
        <f t="shared" ref="O2005:Q2005" si="650">SUM(O1999:O2004)</f>
        <v>4299520.7200000007</v>
      </c>
      <c r="P2005" s="690">
        <v>0</v>
      </c>
      <c r="Q2005" s="690">
        <f t="shared" si="650"/>
        <v>2965386.28</v>
      </c>
      <c r="R2005" s="690">
        <v>0</v>
      </c>
      <c r="S2005" s="618" t="s">
        <v>18</v>
      </c>
      <c r="T2005" s="618" t="s">
        <v>18</v>
      </c>
      <c r="U2005" s="622" t="s">
        <v>18</v>
      </c>
      <c r="V2005" s="451"/>
    </row>
    <row r="2006" spans="1:22" ht="13.5" thickBot="1" x14ac:dyDescent="0.25">
      <c r="A2006" s="155" t="s">
        <v>218</v>
      </c>
      <c r="B2006" s="27" t="s">
        <v>366</v>
      </c>
      <c r="C2006" s="25" t="s">
        <v>18</v>
      </c>
      <c r="D2006" s="25" t="s">
        <v>18</v>
      </c>
      <c r="E2006" s="25" t="s">
        <v>18</v>
      </c>
      <c r="F2006" s="25" t="s">
        <v>18</v>
      </c>
      <c r="G2006" s="25" t="s">
        <v>18</v>
      </c>
      <c r="H2006" s="7">
        <f>H2008+H2010+H2013</f>
        <v>3410.7</v>
      </c>
      <c r="I2006" s="7">
        <f t="shared" ref="I2006:K2006" si="651">I2008+I2010+I2013</f>
        <v>3089.8</v>
      </c>
      <c r="J2006" s="7">
        <f t="shared" si="651"/>
        <v>1742.1999999999998</v>
      </c>
      <c r="K2006" s="454">
        <f t="shared" si="651"/>
        <v>151</v>
      </c>
      <c r="L2006" s="7" t="s">
        <v>18</v>
      </c>
      <c r="M2006" s="7">
        <f>M2008+M2010+M2013</f>
        <v>9666464</v>
      </c>
      <c r="N2006" s="7">
        <f t="shared" ref="N2006:R2006" si="652">N2008+N2010+N2013</f>
        <v>0</v>
      </c>
      <c r="O2006" s="7">
        <f t="shared" si="652"/>
        <v>5780165.8399999999</v>
      </c>
      <c r="P2006" s="7">
        <f t="shared" si="652"/>
        <v>0</v>
      </c>
      <c r="Q2006" s="7">
        <f t="shared" si="652"/>
        <v>3886298.16</v>
      </c>
      <c r="R2006" s="7">
        <f t="shared" si="652"/>
        <v>0</v>
      </c>
      <c r="S2006" s="7" t="s">
        <v>18</v>
      </c>
      <c r="T2006" s="7" t="s">
        <v>18</v>
      </c>
      <c r="U2006" s="28" t="s">
        <v>18</v>
      </c>
      <c r="V2006" s="451"/>
    </row>
    <row r="2007" spans="1:22" ht="13.5" thickBot="1" x14ac:dyDescent="0.25">
      <c r="A2007" s="904" t="s">
        <v>219</v>
      </c>
      <c r="B2007" s="797" t="s">
        <v>1102</v>
      </c>
      <c r="C2007" s="250" t="s">
        <v>40</v>
      </c>
      <c r="D2007" s="259">
        <v>1983</v>
      </c>
      <c r="E2007" s="259">
        <v>2015</v>
      </c>
      <c r="F2007" s="251" t="s">
        <v>82</v>
      </c>
      <c r="G2007" s="250">
        <v>2</v>
      </c>
      <c r="H2007" s="252">
        <v>822.6</v>
      </c>
      <c r="I2007" s="252">
        <v>742.2</v>
      </c>
      <c r="J2007" s="252">
        <v>479.2</v>
      </c>
      <c r="K2007" s="360">
        <v>36</v>
      </c>
      <c r="L2007" s="794" t="s">
        <v>896</v>
      </c>
      <c r="M2007" s="252">
        <v>588064</v>
      </c>
      <c r="N2007" s="252">
        <v>0</v>
      </c>
      <c r="O2007" s="252">
        <f>M2007-Q2007</f>
        <v>351639.18</v>
      </c>
      <c r="P2007" s="252">
        <v>0</v>
      </c>
      <c r="Q2007" s="252">
        <v>236424.82</v>
      </c>
      <c r="R2007" s="252">
        <v>0</v>
      </c>
      <c r="S2007" s="252">
        <f>M2007/H2007</f>
        <v>714.88451252127402</v>
      </c>
      <c r="T2007" s="252">
        <v>767.46</v>
      </c>
      <c r="U2007" s="785">
        <v>44926</v>
      </c>
      <c r="V2007" s="786"/>
    </row>
    <row r="2008" spans="1:22" ht="13.5" thickBot="1" x14ac:dyDescent="0.25">
      <c r="A2008" s="527"/>
      <c r="B2008" s="33" t="s">
        <v>31</v>
      </c>
      <c r="C2008" s="25" t="s">
        <v>18</v>
      </c>
      <c r="D2008" s="25" t="s">
        <v>18</v>
      </c>
      <c r="E2008" s="25" t="s">
        <v>18</v>
      </c>
      <c r="F2008" s="25" t="s">
        <v>18</v>
      </c>
      <c r="G2008" s="25" t="s">
        <v>18</v>
      </c>
      <c r="H2008" s="115">
        <f>H2007</f>
        <v>822.6</v>
      </c>
      <c r="I2008" s="115">
        <f>I2007</f>
        <v>742.2</v>
      </c>
      <c r="J2008" s="115">
        <f>J2007</f>
        <v>479.2</v>
      </c>
      <c r="K2008" s="361">
        <f>K2007</f>
        <v>36</v>
      </c>
      <c r="L2008" s="16" t="s">
        <v>18</v>
      </c>
      <c r="M2008" s="7">
        <f>M2007</f>
        <v>588064</v>
      </c>
      <c r="N2008" s="7">
        <f t="shared" ref="N2008:Q2008" si="653">N2007</f>
        <v>0</v>
      </c>
      <c r="O2008" s="7">
        <f t="shared" si="653"/>
        <v>351639.18</v>
      </c>
      <c r="P2008" s="7">
        <f t="shared" si="653"/>
        <v>0</v>
      </c>
      <c r="Q2008" s="7">
        <f t="shared" si="653"/>
        <v>236424.82</v>
      </c>
      <c r="R2008" s="7">
        <v>0</v>
      </c>
      <c r="S2008" s="252" t="s">
        <v>18</v>
      </c>
      <c r="T2008" s="7" t="s">
        <v>18</v>
      </c>
      <c r="U2008" s="28" t="s">
        <v>18</v>
      </c>
      <c r="V2008" s="789"/>
    </row>
    <row r="2009" spans="1:22" ht="13.5" thickBot="1" x14ac:dyDescent="0.25">
      <c r="A2009" s="234" t="s">
        <v>220</v>
      </c>
      <c r="B2009" s="249" t="s">
        <v>1101</v>
      </c>
      <c r="C2009" s="250" t="s">
        <v>40</v>
      </c>
      <c r="D2009" s="250">
        <v>1973</v>
      </c>
      <c r="E2009" s="250">
        <v>2007</v>
      </c>
      <c r="F2009" s="251" t="s">
        <v>365</v>
      </c>
      <c r="G2009" s="250">
        <v>2</v>
      </c>
      <c r="H2009" s="252">
        <v>756.5</v>
      </c>
      <c r="I2009" s="252">
        <v>689.5</v>
      </c>
      <c r="J2009" s="252">
        <v>489.4</v>
      </c>
      <c r="K2009" s="360">
        <v>34</v>
      </c>
      <c r="L2009" s="270" t="s">
        <v>83</v>
      </c>
      <c r="M2009" s="252">
        <v>3418178</v>
      </c>
      <c r="N2009" s="252">
        <v>0</v>
      </c>
      <c r="O2009" s="252">
        <f>M2009-Q2009</f>
        <v>2043936.2</v>
      </c>
      <c r="P2009" s="252">
        <v>0</v>
      </c>
      <c r="Q2009" s="252">
        <v>1374241.8</v>
      </c>
      <c r="R2009" s="252">
        <v>0</v>
      </c>
      <c r="S2009" s="252">
        <f>M2009/H2009</f>
        <v>4518.4111037673492</v>
      </c>
      <c r="T2009" s="252">
        <v>4968.7</v>
      </c>
      <c r="U2009" s="798">
        <v>44926</v>
      </c>
      <c r="V2009" s="791"/>
    </row>
    <row r="2010" spans="1:22" ht="13.5" thickBot="1" x14ac:dyDescent="0.25">
      <c r="A2010" s="154"/>
      <c r="B2010" s="33" t="s">
        <v>31</v>
      </c>
      <c r="C2010" s="25" t="s">
        <v>18</v>
      </c>
      <c r="D2010" s="25" t="s">
        <v>18</v>
      </c>
      <c r="E2010" s="25" t="s">
        <v>18</v>
      </c>
      <c r="F2010" s="25" t="s">
        <v>18</v>
      </c>
      <c r="G2010" s="25" t="s">
        <v>18</v>
      </c>
      <c r="H2010" s="7">
        <f>H2009</f>
        <v>756.5</v>
      </c>
      <c r="I2010" s="7">
        <f>I2009</f>
        <v>689.5</v>
      </c>
      <c r="J2010" s="7">
        <f>J2009</f>
        <v>489.4</v>
      </c>
      <c r="K2010" s="335">
        <f>K2009</f>
        <v>34</v>
      </c>
      <c r="L2010" s="16" t="s">
        <v>18</v>
      </c>
      <c r="M2010" s="7">
        <f>M2009</f>
        <v>3418178</v>
      </c>
      <c r="N2010" s="7">
        <f t="shared" ref="N2010:Q2010" si="654">N2009</f>
        <v>0</v>
      </c>
      <c r="O2010" s="7">
        <f t="shared" si="654"/>
        <v>2043936.2</v>
      </c>
      <c r="P2010" s="7">
        <f t="shared" si="654"/>
        <v>0</v>
      </c>
      <c r="Q2010" s="7">
        <f t="shared" si="654"/>
        <v>1374241.8</v>
      </c>
      <c r="R2010" s="7">
        <v>0</v>
      </c>
      <c r="S2010" s="166" t="s">
        <v>18</v>
      </c>
      <c r="T2010" s="7" t="s">
        <v>18</v>
      </c>
      <c r="U2010" s="28" t="s">
        <v>18</v>
      </c>
      <c r="V2010" s="789"/>
    </row>
    <row r="2011" spans="1:22" ht="13.5" thickBot="1" x14ac:dyDescent="0.25">
      <c r="A2011" s="220" t="s">
        <v>221</v>
      </c>
      <c r="B2011" s="249" t="s">
        <v>1097</v>
      </c>
      <c r="C2011" s="250" t="s">
        <v>40</v>
      </c>
      <c r="D2011" s="259">
        <v>1973</v>
      </c>
      <c r="E2011" s="259">
        <v>2008</v>
      </c>
      <c r="F2011" s="251" t="s">
        <v>84</v>
      </c>
      <c r="G2011" s="250">
        <v>3</v>
      </c>
      <c r="H2011" s="252">
        <v>1831.6</v>
      </c>
      <c r="I2011" s="252">
        <v>1658.1</v>
      </c>
      <c r="J2011" s="252">
        <v>773.6</v>
      </c>
      <c r="K2011" s="360">
        <v>81</v>
      </c>
      <c r="L2011" s="795" t="s">
        <v>34</v>
      </c>
      <c r="M2011" s="252">
        <v>493103</v>
      </c>
      <c r="N2011" s="265">
        <v>0</v>
      </c>
      <c r="O2011" s="252">
        <f>M2011-Q2011</f>
        <v>294856.23</v>
      </c>
      <c r="P2011" s="265">
        <v>0</v>
      </c>
      <c r="Q2011" s="265">
        <v>198246.77</v>
      </c>
      <c r="R2011" s="693">
        <v>0</v>
      </c>
      <c r="S2011" s="252">
        <f>M2011/H2011</f>
        <v>269.21980781830098</v>
      </c>
      <c r="T2011" s="265">
        <v>356.95</v>
      </c>
      <c r="U2011" s="799">
        <v>44926</v>
      </c>
      <c r="V2011" s="786"/>
    </row>
    <row r="2012" spans="1:22" ht="13.5" thickBot="1" x14ac:dyDescent="0.25">
      <c r="A2012" s="87" t="s">
        <v>221</v>
      </c>
      <c r="B2012" s="800" t="s">
        <v>1097</v>
      </c>
      <c r="C2012" s="801" t="s">
        <v>40</v>
      </c>
      <c r="D2012" s="802">
        <v>1973</v>
      </c>
      <c r="E2012" s="802">
        <v>2008</v>
      </c>
      <c r="F2012" s="803" t="s">
        <v>84</v>
      </c>
      <c r="G2012" s="801">
        <v>3</v>
      </c>
      <c r="H2012" s="804">
        <v>1831.6</v>
      </c>
      <c r="I2012" s="804">
        <v>1658.1</v>
      </c>
      <c r="J2012" s="804">
        <v>773.6</v>
      </c>
      <c r="K2012" s="805">
        <v>81</v>
      </c>
      <c r="L2012" s="796" t="s">
        <v>49</v>
      </c>
      <c r="M2012" s="804">
        <v>5167119</v>
      </c>
      <c r="N2012" s="806">
        <v>0</v>
      </c>
      <c r="O2012" s="804">
        <f>M2012-Q2012</f>
        <v>3089734.23</v>
      </c>
      <c r="P2012" s="806">
        <v>0</v>
      </c>
      <c r="Q2012" s="806">
        <v>2077384.77</v>
      </c>
      <c r="R2012" s="807">
        <v>0</v>
      </c>
      <c r="S2012" s="808">
        <f>M2012/J2012</f>
        <v>6679.3161840744569</v>
      </c>
      <c r="T2012" s="806">
        <v>7309.89</v>
      </c>
      <c r="U2012" s="809">
        <v>44926</v>
      </c>
      <c r="V2012" s="786"/>
    </row>
    <row r="2013" spans="1:22" ht="13.5" thickBot="1" x14ac:dyDescent="0.25">
      <c r="A2013" s="87"/>
      <c r="B2013" s="400" t="s">
        <v>31</v>
      </c>
      <c r="C2013" s="460" t="s">
        <v>18</v>
      </c>
      <c r="D2013" s="460" t="s">
        <v>18</v>
      </c>
      <c r="E2013" s="460" t="s">
        <v>18</v>
      </c>
      <c r="F2013" s="460" t="s">
        <v>18</v>
      </c>
      <c r="G2013" s="460" t="s">
        <v>18</v>
      </c>
      <c r="H2013" s="455">
        <f>H2012</f>
        <v>1831.6</v>
      </c>
      <c r="I2013" s="455">
        <f t="shared" ref="I2013:K2013" si="655">I2012</f>
        <v>1658.1</v>
      </c>
      <c r="J2013" s="455">
        <f t="shared" si="655"/>
        <v>773.6</v>
      </c>
      <c r="K2013" s="456">
        <f t="shared" si="655"/>
        <v>81</v>
      </c>
      <c r="L2013" s="461" t="s">
        <v>18</v>
      </c>
      <c r="M2013" s="455">
        <f>M2011+M2012</f>
        <v>5660222</v>
      </c>
      <c r="N2013" s="455">
        <f t="shared" ref="N2013:R2013" si="656">N2011+N2012</f>
        <v>0</v>
      </c>
      <c r="O2013" s="455">
        <f t="shared" si="656"/>
        <v>3384590.46</v>
      </c>
      <c r="P2013" s="455">
        <f t="shared" si="656"/>
        <v>0</v>
      </c>
      <c r="Q2013" s="455">
        <f t="shared" si="656"/>
        <v>2275631.54</v>
      </c>
      <c r="R2013" s="455">
        <f t="shared" si="656"/>
        <v>0</v>
      </c>
      <c r="S2013" s="455" t="s">
        <v>18</v>
      </c>
      <c r="T2013" s="455" t="s">
        <v>18</v>
      </c>
      <c r="U2013" s="457" t="s">
        <v>18</v>
      </c>
      <c r="V2013" s="789"/>
    </row>
    <row r="2014" spans="1:22" ht="13.5" thickBot="1" x14ac:dyDescent="0.25">
      <c r="A2014" s="155" t="s">
        <v>223</v>
      </c>
      <c r="B2014" s="27" t="s">
        <v>164</v>
      </c>
      <c r="C2014" s="25" t="s">
        <v>18</v>
      </c>
      <c r="D2014" s="25" t="s">
        <v>18</v>
      </c>
      <c r="E2014" s="25" t="s">
        <v>18</v>
      </c>
      <c r="F2014" s="25" t="s">
        <v>18</v>
      </c>
      <c r="G2014" s="25" t="s">
        <v>18</v>
      </c>
      <c r="H2014" s="7">
        <f>H2017+H2020+H2023</f>
        <v>6709.8</v>
      </c>
      <c r="I2014" s="7">
        <f>I2017+I2020+I2023</f>
        <v>3885.3</v>
      </c>
      <c r="J2014" s="7">
        <f>J2017+J2020+J2023</f>
        <v>2526</v>
      </c>
      <c r="K2014" s="335">
        <f>K2017+K2020+K2023</f>
        <v>216</v>
      </c>
      <c r="L2014" s="16" t="s">
        <v>18</v>
      </c>
      <c r="M2014" s="7">
        <v>4133427</v>
      </c>
      <c r="N2014" s="7">
        <v>0</v>
      </c>
      <c r="O2014" s="7">
        <v>2671773.3499999996</v>
      </c>
      <c r="P2014" s="7">
        <v>0</v>
      </c>
      <c r="Q2014" s="7">
        <v>1461653.6500000001</v>
      </c>
      <c r="R2014" s="7">
        <v>0</v>
      </c>
      <c r="S2014" s="7" t="s">
        <v>18</v>
      </c>
      <c r="T2014" s="7" t="s">
        <v>18</v>
      </c>
      <c r="U2014" s="28" t="s">
        <v>18</v>
      </c>
    </row>
    <row r="2015" spans="1:22" ht="25.5" x14ac:dyDescent="0.2">
      <c r="A2015" s="220" t="s">
        <v>224</v>
      </c>
      <c r="B2015" s="66" t="s">
        <v>475</v>
      </c>
      <c r="C2015" s="38" t="s">
        <v>40</v>
      </c>
      <c r="D2015" s="39">
        <v>1987</v>
      </c>
      <c r="E2015" s="39"/>
      <c r="F2015" s="67" t="s">
        <v>90</v>
      </c>
      <c r="G2015" s="38">
        <v>4</v>
      </c>
      <c r="H2015" s="40">
        <v>2872.6</v>
      </c>
      <c r="I2015" s="40">
        <v>1696.7</v>
      </c>
      <c r="J2015" s="40">
        <v>985</v>
      </c>
      <c r="K2015" s="353">
        <v>116</v>
      </c>
      <c r="L2015" s="8" t="s">
        <v>96</v>
      </c>
      <c r="M2015" s="40">
        <v>263647</v>
      </c>
      <c r="N2015" s="40">
        <v>0</v>
      </c>
      <c r="O2015" s="40">
        <v>170416.71000000002</v>
      </c>
      <c r="P2015" s="40">
        <v>0</v>
      </c>
      <c r="Q2015" s="40">
        <v>93230.29</v>
      </c>
      <c r="R2015" s="40">
        <v>0</v>
      </c>
      <c r="S2015" s="40">
        <f>M2015/H2015</f>
        <v>91.779920629394979</v>
      </c>
      <c r="T2015" s="40">
        <v>91.78</v>
      </c>
      <c r="U2015" s="186">
        <v>44926</v>
      </c>
    </row>
    <row r="2016" spans="1:22" x14ac:dyDescent="0.2">
      <c r="A2016" s="220" t="s">
        <v>224</v>
      </c>
      <c r="B2016" s="45" t="s">
        <v>475</v>
      </c>
      <c r="C2016" s="22" t="s">
        <v>40</v>
      </c>
      <c r="D2016" s="907">
        <v>1987</v>
      </c>
      <c r="E2016" s="907"/>
      <c r="F2016" s="46" t="s">
        <v>90</v>
      </c>
      <c r="G2016" s="22">
        <v>4</v>
      </c>
      <c r="H2016" s="910">
        <v>2872.6</v>
      </c>
      <c r="I2016" s="910">
        <v>1696.7</v>
      </c>
      <c r="J2016" s="910">
        <v>985</v>
      </c>
      <c r="K2016" s="333">
        <v>116</v>
      </c>
      <c r="L2016" s="63" t="s">
        <v>95</v>
      </c>
      <c r="M2016" s="910">
        <v>1432623</v>
      </c>
      <c r="N2016" s="910">
        <v>0</v>
      </c>
      <c r="O2016" s="910">
        <v>926021.90999999992</v>
      </c>
      <c r="P2016" s="910">
        <v>0</v>
      </c>
      <c r="Q2016" s="910">
        <v>506601.09</v>
      </c>
      <c r="R2016" s="910">
        <v>0</v>
      </c>
      <c r="S2016" s="910">
        <f>M2016/H2016</f>
        <v>498.71997493559843</v>
      </c>
      <c r="T2016" s="910">
        <v>498.72</v>
      </c>
      <c r="U2016" s="443">
        <v>44926</v>
      </c>
    </row>
    <row r="2017" spans="1:21" x14ac:dyDescent="0.2">
      <c r="A2017" s="444"/>
      <c r="B2017" s="41" t="s">
        <v>31</v>
      </c>
      <c r="C2017" s="19" t="s">
        <v>18</v>
      </c>
      <c r="D2017" s="19" t="s">
        <v>18</v>
      </c>
      <c r="E2017" s="19" t="s">
        <v>18</v>
      </c>
      <c r="F2017" s="19" t="s">
        <v>18</v>
      </c>
      <c r="G2017" s="19" t="s">
        <v>18</v>
      </c>
      <c r="H2017" s="52">
        <f>H2015</f>
        <v>2872.6</v>
      </c>
      <c r="I2017" s="52">
        <v>1696.7</v>
      </c>
      <c r="J2017" s="52">
        <f>J2015</f>
        <v>985</v>
      </c>
      <c r="K2017" s="378">
        <f>K2015</f>
        <v>116</v>
      </c>
      <c r="L2017" s="4" t="s">
        <v>18</v>
      </c>
      <c r="M2017" s="13">
        <v>1696270</v>
      </c>
      <c r="N2017" s="13">
        <v>0</v>
      </c>
      <c r="O2017" s="13">
        <v>1096438.6199999999</v>
      </c>
      <c r="P2017" s="13">
        <v>0</v>
      </c>
      <c r="Q2017" s="13">
        <v>599831.38</v>
      </c>
      <c r="R2017" s="13">
        <v>0</v>
      </c>
      <c r="S2017" s="13" t="s">
        <v>18</v>
      </c>
      <c r="T2017" s="13" t="s">
        <v>18</v>
      </c>
      <c r="U2017" s="414" t="s">
        <v>18</v>
      </c>
    </row>
    <row r="2018" spans="1:21" ht="25.5" x14ac:dyDescent="0.2">
      <c r="A2018" s="444" t="s">
        <v>476</v>
      </c>
      <c r="B2018" s="228" t="s">
        <v>477</v>
      </c>
      <c r="C2018" s="53" t="s">
        <v>40</v>
      </c>
      <c r="D2018" s="53">
        <v>1978</v>
      </c>
      <c r="E2018" s="53"/>
      <c r="F2018" s="46" t="s">
        <v>90</v>
      </c>
      <c r="G2018" s="53">
        <v>4</v>
      </c>
      <c r="H2018" s="48">
        <v>2181.9</v>
      </c>
      <c r="I2018" s="48">
        <v>1086.4000000000001</v>
      </c>
      <c r="J2018" s="48">
        <v>784</v>
      </c>
      <c r="K2018" s="229">
        <v>44</v>
      </c>
      <c r="L2018" s="10" t="s">
        <v>96</v>
      </c>
      <c r="M2018" s="51">
        <v>200255</v>
      </c>
      <c r="N2018" s="910">
        <v>0</v>
      </c>
      <c r="O2018" s="54">
        <v>129441.25</v>
      </c>
      <c r="P2018" s="910">
        <v>0</v>
      </c>
      <c r="Q2018" s="54">
        <v>70813.75</v>
      </c>
      <c r="R2018" s="910">
        <v>0</v>
      </c>
      <c r="S2018" s="54">
        <f>M2018/H2018</f>
        <v>91.780099912919923</v>
      </c>
      <c r="T2018" s="54">
        <v>91.78</v>
      </c>
      <c r="U2018" s="445">
        <v>44926</v>
      </c>
    </row>
    <row r="2019" spans="1:21" ht="13.5" thickBot="1" x14ac:dyDescent="0.25">
      <c r="A2019" s="527" t="s">
        <v>476</v>
      </c>
      <c r="B2019" s="528" t="s">
        <v>477</v>
      </c>
      <c r="C2019" s="130" t="s">
        <v>40</v>
      </c>
      <c r="D2019" s="130">
        <v>1978</v>
      </c>
      <c r="E2019" s="130"/>
      <c r="F2019" s="76" t="s">
        <v>90</v>
      </c>
      <c r="G2019" s="130">
        <v>4</v>
      </c>
      <c r="H2019" s="78">
        <v>2181.9</v>
      </c>
      <c r="I2019" s="78">
        <v>1086.4000000000001</v>
      </c>
      <c r="J2019" s="78">
        <v>784</v>
      </c>
      <c r="K2019" s="377">
        <v>44</v>
      </c>
      <c r="L2019" s="63" t="s">
        <v>95</v>
      </c>
      <c r="M2019" s="151">
        <v>1088157</v>
      </c>
      <c r="N2019" s="60">
        <v>0</v>
      </c>
      <c r="O2019" s="204">
        <v>703365.24</v>
      </c>
      <c r="P2019" s="60">
        <v>0</v>
      </c>
      <c r="Q2019" s="204">
        <v>384791.76</v>
      </c>
      <c r="R2019" s="60">
        <v>0</v>
      </c>
      <c r="S2019" s="204">
        <f>M2019/H2019</f>
        <v>498.71992300288736</v>
      </c>
      <c r="T2019" s="204">
        <v>498.72</v>
      </c>
      <c r="U2019" s="529">
        <v>44926</v>
      </c>
    </row>
    <row r="2020" spans="1:21" ht="13.5" thickBot="1" x14ac:dyDescent="0.25">
      <c r="A2020" s="741"/>
      <c r="B2020" s="81" t="s">
        <v>31</v>
      </c>
      <c r="C2020" s="533" t="s">
        <v>18</v>
      </c>
      <c r="D2020" s="533" t="s">
        <v>18</v>
      </c>
      <c r="E2020" s="533" t="s">
        <v>18</v>
      </c>
      <c r="F2020" s="533" t="s">
        <v>18</v>
      </c>
      <c r="G2020" s="533" t="s">
        <v>18</v>
      </c>
      <c r="H2020" s="115">
        <v>2181.9</v>
      </c>
      <c r="I2020" s="115">
        <v>1086.4000000000001</v>
      </c>
      <c r="J2020" s="115">
        <v>784</v>
      </c>
      <c r="K2020" s="361">
        <v>44</v>
      </c>
      <c r="L2020" s="534" t="s">
        <v>18</v>
      </c>
      <c r="M2020" s="133">
        <v>1288412</v>
      </c>
      <c r="N2020" s="342">
        <v>0</v>
      </c>
      <c r="O2020" s="342">
        <v>832806.49</v>
      </c>
      <c r="P2020" s="342">
        <v>0</v>
      </c>
      <c r="Q2020" s="342">
        <v>455605.51</v>
      </c>
      <c r="R2020" s="342">
        <v>0</v>
      </c>
      <c r="S2020" s="535" t="s">
        <v>18</v>
      </c>
      <c r="T2020" s="535" t="s">
        <v>18</v>
      </c>
      <c r="U2020" s="536" t="s">
        <v>18</v>
      </c>
    </row>
    <row r="2021" spans="1:21" ht="25.5" x14ac:dyDescent="0.2">
      <c r="A2021" s="530" t="s">
        <v>478</v>
      </c>
      <c r="B2021" s="531" t="s">
        <v>479</v>
      </c>
      <c r="C2021" s="127" t="s">
        <v>40</v>
      </c>
      <c r="D2021" s="127">
        <v>1978</v>
      </c>
      <c r="E2021" s="127"/>
      <c r="F2021" s="532" t="s">
        <v>480</v>
      </c>
      <c r="G2021" s="127">
        <v>3</v>
      </c>
      <c r="H2021" s="73">
        <v>1655.3</v>
      </c>
      <c r="I2021" s="73">
        <v>1102.2</v>
      </c>
      <c r="J2021" s="73">
        <v>757</v>
      </c>
      <c r="K2021" s="376">
        <v>56</v>
      </c>
      <c r="L2021" s="8" t="s">
        <v>96</v>
      </c>
      <c r="M2021" s="40">
        <v>111120</v>
      </c>
      <c r="N2021" s="73">
        <v>0</v>
      </c>
      <c r="O2021" s="73">
        <v>71825.98000000001</v>
      </c>
      <c r="P2021" s="73">
        <v>0</v>
      </c>
      <c r="Q2021" s="73">
        <v>39294.019999999997</v>
      </c>
      <c r="R2021" s="73">
        <v>0</v>
      </c>
      <c r="S2021" s="73">
        <f>M2021/H2021</f>
        <v>67.129825409291371</v>
      </c>
      <c r="T2021" s="73">
        <v>67.13</v>
      </c>
      <c r="U2021" s="221">
        <v>44926</v>
      </c>
    </row>
    <row r="2022" spans="1:21" x14ac:dyDescent="0.2">
      <c r="A2022" s="444" t="s">
        <v>478</v>
      </c>
      <c r="B2022" s="228" t="s">
        <v>479</v>
      </c>
      <c r="C2022" s="53" t="s">
        <v>40</v>
      </c>
      <c r="D2022" s="53">
        <v>1978</v>
      </c>
      <c r="E2022" s="53"/>
      <c r="F2022" s="227" t="s">
        <v>480</v>
      </c>
      <c r="G2022" s="53">
        <v>3</v>
      </c>
      <c r="H2022" s="48">
        <v>1655.3</v>
      </c>
      <c r="I2022" s="48">
        <v>1102.2</v>
      </c>
      <c r="J2022" s="48">
        <v>757</v>
      </c>
      <c r="K2022" s="229">
        <v>56</v>
      </c>
      <c r="L2022" s="63" t="s">
        <v>95</v>
      </c>
      <c r="M2022" s="910">
        <v>1037625</v>
      </c>
      <c r="N2022" s="48">
        <v>0</v>
      </c>
      <c r="O2022" s="48">
        <v>670702.26</v>
      </c>
      <c r="P2022" s="48">
        <v>0</v>
      </c>
      <c r="Q2022" s="48">
        <v>366922.74</v>
      </c>
      <c r="R2022" s="48">
        <v>0</v>
      </c>
      <c r="S2022" s="48">
        <f>M2022/H2022</f>
        <v>626.85011780341938</v>
      </c>
      <c r="T2022" s="48">
        <v>626.85</v>
      </c>
      <c r="U2022" s="222">
        <v>44926</v>
      </c>
    </row>
    <row r="2023" spans="1:21" ht="13.5" thickBot="1" x14ac:dyDescent="0.25">
      <c r="A2023" s="748"/>
      <c r="B2023" s="231" t="s">
        <v>31</v>
      </c>
      <c r="C2023" s="230" t="s">
        <v>18</v>
      </c>
      <c r="D2023" s="230" t="s">
        <v>18</v>
      </c>
      <c r="E2023" s="230" t="s">
        <v>18</v>
      </c>
      <c r="F2023" s="230" t="s">
        <v>18</v>
      </c>
      <c r="G2023" s="230" t="s">
        <v>18</v>
      </c>
      <c r="H2023" s="216">
        <v>1655.3</v>
      </c>
      <c r="I2023" s="216">
        <v>1102.2</v>
      </c>
      <c r="J2023" s="216">
        <v>757</v>
      </c>
      <c r="K2023" s="217">
        <v>56</v>
      </c>
      <c r="L2023" s="232" t="s">
        <v>18</v>
      </c>
      <c r="M2023" s="218">
        <v>1148745</v>
      </c>
      <c r="N2023" s="216">
        <v>0</v>
      </c>
      <c r="O2023" s="216">
        <v>742528.24</v>
      </c>
      <c r="P2023" s="216">
        <v>0</v>
      </c>
      <c r="Q2023" s="216">
        <v>406216.76</v>
      </c>
      <c r="R2023" s="216">
        <v>0</v>
      </c>
      <c r="S2023" s="217" t="s">
        <v>18</v>
      </c>
      <c r="T2023" s="217" t="s">
        <v>18</v>
      </c>
      <c r="U2023" s="446" t="s">
        <v>18</v>
      </c>
    </row>
    <row r="2024" spans="1:21" ht="13.5" thickBot="1" x14ac:dyDescent="0.25">
      <c r="A2024" s="749" t="s">
        <v>226</v>
      </c>
      <c r="B2024" s="233" t="s">
        <v>225</v>
      </c>
      <c r="C2024" s="25" t="s">
        <v>18</v>
      </c>
      <c r="D2024" s="25" t="s">
        <v>18</v>
      </c>
      <c r="E2024" s="25" t="s">
        <v>18</v>
      </c>
      <c r="F2024" s="25" t="s">
        <v>18</v>
      </c>
      <c r="G2024" s="25" t="s">
        <v>18</v>
      </c>
      <c r="H2024" s="82">
        <f>H2028+H2031+H2033</f>
        <v>6839</v>
      </c>
      <c r="I2024" s="82">
        <f>I2028+I2031+I2033</f>
        <v>6185.5</v>
      </c>
      <c r="J2024" s="82">
        <f>J2028+J2031+J2033</f>
        <v>2479</v>
      </c>
      <c r="K2024" s="359">
        <f>K2028+K2031+K2033</f>
        <v>360</v>
      </c>
      <c r="L2024" s="16" t="s">
        <v>18</v>
      </c>
      <c r="M2024" s="7">
        <v>8158063</v>
      </c>
      <c r="N2024" s="82">
        <v>0</v>
      </c>
      <c r="O2024" s="82">
        <v>4682264.5744673666</v>
      </c>
      <c r="P2024" s="82">
        <v>278078.90000000037</v>
      </c>
      <c r="Q2024" s="82">
        <v>3197719.5255326326</v>
      </c>
      <c r="R2024" s="82">
        <v>0</v>
      </c>
      <c r="S2024" s="7" t="s">
        <v>18</v>
      </c>
      <c r="T2024" s="7" t="s">
        <v>18</v>
      </c>
      <c r="U2024" s="28" t="s">
        <v>18</v>
      </c>
    </row>
    <row r="2025" spans="1:21" x14ac:dyDescent="0.2">
      <c r="A2025" s="220" t="s">
        <v>402</v>
      </c>
      <c r="B2025" s="37" t="s">
        <v>481</v>
      </c>
      <c r="C2025" s="38" t="s">
        <v>40</v>
      </c>
      <c r="D2025" s="39">
        <v>1989</v>
      </c>
      <c r="E2025" s="39">
        <v>2016</v>
      </c>
      <c r="F2025" s="67" t="s">
        <v>399</v>
      </c>
      <c r="G2025" s="38">
        <v>4</v>
      </c>
      <c r="H2025" s="40">
        <v>1857.5</v>
      </c>
      <c r="I2025" s="40">
        <v>1707.4</v>
      </c>
      <c r="J2025" s="40">
        <v>615</v>
      </c>
      <c r="K2025" s="353">
        <v>96</v>
      </c>
      <c r="L2025" s="63" t="s">
        <v>95</v>
      </c>
      <c r="M2025" s="40">
        <v>932335</v>
      </c>
      <c r="N2025" s="40">
        <v>0</v>
      </c>
      <c r="O2025" s="40">
        <v>553990.86</v>
      </c>
      <c r="P2025" s="40">
        <v>0</v>
      </c>
      <c r="Q2025" s="40">
        <v>378344.14</v>
      </c>
      <c r="R2025" s="40">
        <v>0</v>
      </c>
      <c r="S2025" s="72">
        <f>M2025/H2025</f>
        <v>501.93001345895021</v>
      </c>
      <c r="T2025" s="38">
        <v>501.93</v>
      </c>
      <c r="U2025" s="186">
        <v>44926</v>
      </c>
    </row>
    <row r="2026" spans="1:21" x14ac:dyDescent="0.2">
      <c r="A2026" s="905" t="s">
        <v>402</v>
      </c>
      <c r="B2026" s="42" t="s">
        <v>481</v>
      </c>
      <c r="C2026" s="22" t="s">
        <v>40</v>
      </c>
      <c r="D2026" s="907">
        <v>1989</v>
      </c>
      <c r="E2026" s="907">
        <v>2016</v>
      </c>
      <c r="F2026" s="46" t="s">
        <v>399</v>
      </c>
      <c r="G2026" s="22">
        <v>4</v>
      </c>
      <c r="H2026" s="910">
        <v>1857.5</v>
      </c>
      <c r="I2026" s="910">
        <v>1707.4</v>
      </c>
      <c r="J2026" s="910">
        <v>615</v>
      </c>
      <c r="K2026" s="333">
        <v>96</v>
      </c>
      <c r="L2026" s="198" t="s">
        <v>36</v>
      </c>
      <c r="M2026" s="910">
        <v>2411221</v>
      </c>
      <c r="N2026" s="910">
        <v>0</v>
      </c>
      <c r="O2026" s="910">
        <v>1267507.08</v>
      </c>
      <c r="P2026" s="910">
        <v>278078.90000000037</v>
      </c>
      <c r="Q2026" s="910">
        <v>865635.02</v>
      </c>
      <c r="R2026" s="910">
        <v>0</v>
      </c>
      <c r="S2026" s="47">
        <f>M2026/H2026</f>
        <v>1298.100134589502</v>
      </c>
      <c r="T2026" s="55">
        <v>1298.0999999999999</v>
      </c>
      <c r="U2026" s="236">
        <v>44926</v>
      </c>
    </row>
    <row r="2027" spans="1:21" ht="13.5" thickBot="1" x14ac:dyDescent="0.25">
      <c r="A2027" s="226" t="s">
        <v>402</v>
      </c>
      <c r="B2027" s="58" t="s">
        <v>481</v>
      </c>
      <c r="C2027" s="59" t="s">
        <v>40</v>
      </c>
      <c r="D2027" s="75">
        <v>1989</v>
      </c>
      <c r="E2027" s="75">
        <v>2016</v>
      </c>
      <c r="F2027" s="76" t="s">
        <v>399</v>
      </c>
      <c r="G2027" s="59">
        <v>4</v>
      </c>
      <c r="H2027" s="60">
        <v>1857.5</v>
      </c>
      <c r="I2027" s="60">
        <v>1707.4</v>
      </c>
      <c r="J2027" s="60">
        <v>615</v>
      </c>
      <c r="K2027" s="358">
        <v>96</v>
      </c>
      <c r="L2027" s="537" t="s">
        <v>34</v>
      </c>
      <c r="M2027" s="60">
        <v>649252</v>
      </c>
      <c r="N2027" s="60">
        <v>0</v>
      </c>
      <c r="O2027" s="60">
        <v>385783.73</v>
      </c>
      <c r="P2027" s="60">
        <v>0</v>
      </c>
      <c r="Q2027" s="60">
        <v>263468.27</v>
      </c>
      <c r="R2027" s="60">
        <v>0</v>
      </c>
      <c r="S2027" s="77">
        <f>M2027/H2027</f>
        <v>349.53001345895018</v>
      </c>
      <c r="T2027" s="59">
        <v>349.53</v>
      </c>
      <c r="U2027" s="276">
        <v>44926</v>
      </c>
    </row>
    <row r="2028" spans="1:21" ht="13.5" thickBot="1" x14ac:dyDescent="0.25">
      <c r="A2028" s="87"/>
      <c r="B2028" s="81" t="s">
        <v>31</v>
      </c>
      <c r="C2028" s="25" t="s">
        <v>18</v>
      </c>
      <c r="D2028" s="25" t="s">
        <v>18</v>
      </c>
      <c r="E2028" s="25" t="s">
        <v>18</v>
      </c>
      <c r="F2028" s="25" t="s">
        <v>18</v>
      </c>
      <c r="G2028" s="25" t="s">
        <v>18</v>
      </c>
      <c r="H2028" s="7">
        <f>H2025</f>
        <v>1857.5</v>
      </c>
      <c r="I2028" s="7">
        <f>I2025</f>
        <v>1707.4</v>
      </c>
      <c r="J2028" s="7">
        <f>J2025</f>
        <v>615</v>
      </c>
      <c r="K2028" s="335">
        <f>K2025</f>
        <v>96</v>
      </c>
      <c r="L2028" s="16" t="s">
        <v>18</v>
      </c>
      <c r="M2028" s="7">
        <v>3992808</v>
      </c>
      <c r="N2028" s="7">
        <v>0</v>
      </c>
      <c r="O2028" s="7">
        <v>2207281.6744673671</v>
      </c>
      <c r="P2028" s="7">
        <v>278078.90000000037</v>
      </c>
      <c r="Q2028" s="7">
        <v>1507447.4255326327</v>
      </c>
      <c r="R2028" s="7">
        <v>0</v>
      </c>
      <c r="S2028" s="7" t="s">
        <v>18</v>
      </c>
      <c r="T2028" s="7" t="s">
        <v>18</v>
      </c>
      <c r="U2028" s="28" t="s">
        <v>18</v>
      </c>
    </row>
    <row r="2029" spans="1:21" x14ac:dyDescent="0.2">
      <c r="A2029" s="196" t="s">
        <v>403</v>
      </c>
      <c r="B2029" s="37" t="s">
        <v>400</v>
      </c>
      <c r="C2029" s="38" t="s">
        <v>40</v>
      </c>
      <c r="D2029" s="39">
        <v>1991</v>
      </c>
      <c r="E2029" s="39">
        <v>2016</v>
      </c>
      <c r="F2029" s="67" t="s">
        <v>399</v>
      </c>
      <c r="G2029" s="38">
        <v>4</v>
      </c>
      <c r="H2029" s="40">
        <v>1867.4</v>
      </c>
      <c r="I2029" s="40">
        <v>1679.3</v>
      </c>
      <c r="J2029" s="40">
        <v>599</v>
      </c>
      <c r="K2029" s="353">
        <v>96</v>
      </c>
      <c r="L2029" s="538" t="s">
        <v>142</v>
      </c>
      <c r="M2029" s="40">
        <v>652712</v>
      </c>
      <c r="N2029" s="40">
        <v>0</v>
      </c>
      <c r="O2029" s="40">
        <v>387839.65</v>
      </c>
      <c r="P2029" s="40">
        <v>0</v>
      </c>
      <c r="Q2029" s="40">
        <v>264872.34999999998</v>
      </c>
      <c r="R2029" s="40">
        <v>0</v>
      </c>
      <c r="S2029" s="72">
        <f>M2029/H2029</f>
        <v>349.52982756774122</v>
      </c>
      <c r="T2029" s="38">
        <v>349.53</v>
      </c>
      <c r="U2029" s="186">
        <v>44926</v>
      </c>
    </row>
    <row r="2030" spans="1:21" ht="13.5" thickBot="1" x14ac:dyDescent="0.25">
      <c r="A2030" s="197" t="s">
        <v>403</v>
      </c>
      <c r="B2030" s="58" t="s">
        <v>400</v>
      </c>
      <c r="C2030" s="59" t="s">
        <v>40</v>
      </c>
      <c r="D2030" s="75">
        <v>1991</v>
      </c>
      <c r="E2030" s="75">
        <v>2016</v>
      </c>
      <c r="F2030" s="76" t="s">
        <v>399</v>
      </c>
      <c r="G2030" s="59">
        <v>4</v>
      </c>
      <c r="H2030" s="60">
        <v>1867.4</v>
      </c>
      <c r="I2030" s="60">
        <v>1679.3</v>
      </c>
      <c r="J2030" s="60">
        <v>599</v>
      </c>
      <c r="K2030" s="358">
        <v>96</v>
      </c>
      <c r="L2030" s="537" t="s">
        <v>36</v>
      </c>
      <c r="M2030" s="60">
        <v>2424072</v>
      </c>
      <c r="N2030" s="60">
        <v>0</v>
      </c>
      <c r="O2030" s="60">
        <v>1440376.8199999998</v>
      </c>
      <c r="P2030" s="60">
        <v>0</v>
      </c>
      <c r="Q2030" s="60">
        <v>983695.18</v>
      </c>
      <c r="R2030" s="60">
        <v>0</v>
      </c>
      <c r="S2030" s="77">
        <f>M2030/H2030</f>
        <v>1298.1000321302345</v>
      </c>
      <c r="T2030" s="539">
        <v>1298.0999999999999</v>
      </c>
      <c r="U2030" s="276">
        <v>44926</v>
      </c>
    </row>
    <row r="2031" spans="1:21" ht="13.5" thickBot="1" x14ac:dyDescent="0.25">
      <c r="A2031" s="156"/>
      <c r="B2031" s="81" t="s">
        <v>31</v>
      </c>
      <c r="C2031" s="25" t="s">
        <v>18</v>
      </c>
      <c r="D2031" s="25" t="s">
        <v>18</v>
      </c>
      <c r="E2031" s="25" t="s">
        <v>18</v>
      </c>
      <c r="F2031" s="25" t="s">
        <v>18</v>
      </c>
      <c r="G2031" s="25" t="s">
        <v>18</v>
      </c>
      <c r="H2031" s="7">
        <f>H2029</f>
        <v>1867.4</v>
      </c>
      <c r="I2031" s="7">
        <f>I2029</f>
        <v>1679.3</v>
      </c>
      <c r="J2031" s="7">
        <f>J2029</f>
        <v>599</v>
      </c>
      <c r="K2031" s="335">
        <f>K2029</f>
        <v>96</v>
      </c>
      <c r="L2031" s="16" t="s">
        <v>18</v>
      </c>
      <c r="M2031" s="7">
        <v>3076784</v>
      </c>
      <c r="N2031" s="7">
        <v>0</v>
      </c>
      <c r="O2031" s="7">
        <v>1828216.4699999997</v>
      </c>
      <c r="P2031" s="7">
        <v>0</v>
      </c>
      <c r="Q2031" s="7">
        <v>1248567.53</v>
      </c>
      <c r="R2031" s="7">
        <v>0</v>
      </c>
      <c r="S2031" s="7" t="s">
        <v>18</v>
      </c>
      <c r="T2031" s="7" t="s">
        <v>18</v>
      </c>
      <c r="U2031" s="28" t="s">
        <v>18</v>
      </c>
    </row>
    <row r="2032" spans="1:21" x14ac:dyDescent="0.2">
      <c r="A2032" s="220" t="s">
        <v>404</v>
      </c>
      <c r="B2032" s="37" t="s">
        <v>482</v>
      </c>
      <c r="C2032" s="38" t="s">
        <v>40</v>
      </c>
      <c r="D2032" s="39">
        <v>1987</v>
      </c>
      <c r="E2032" s="39">
        <v>2016</v>
      </c>
      <c r="F2032" s="67" t="s">
        <v>399</v>
      </c>
      <c r="G2032" s="38">
        <v>4</v>
      </c>
      <c r="H2032" s="40">
        <v>3114.1</v>
      </c>
      <c r="I2032" s="40">
        <v>2798.8</v>
      </c>
      <c r="J2032" s="40">
        <v>1265</v>
      </c>
      <c r="K2032" s="353">
        <v>168</v>
      </c>
      <c r="L2032" s="145" t="s">
        <v>34</v>
      </c>
      <c r="M2032" s="40">
        <v>1088471</v>
      </c>
      <c r="N2032" s="40">
        <v>0</v>
      </c>
      <c r="O2032" s="40">
        <v>646766.42999999993</v>
      </c>
      <c r="P2032" s="40">
        <v>0</v>
      </c>
      <c r="Q2032" s="40">
        <v>441704.57</v>
      </c>
      <c r="R2032" s="40">
        <v>0</v>
      </c>
      <c r="S2032" s="72">
        <f>M2032/H2032</f>
        <v>349.52988022221507</v>
      </c>
      <c r="T2032" s="38">
        <v>349.53</v>
      </c>
      <c r="U2032" s="186">
        <v>44926</v>
      </c>
    </row>
    <row r="2033" spans="1:31" ht="13.5" thickBot="1" x14ac:dyDescent="0.25">
      <c r="A2033" s="447"/>
      <c r="B2033" s="49" t="s">
        <v>31</v>
      </c>
      <c r="C2033" s="215" t="s">
        <v>18</v>
      </c>
      <c r="D2033" s="215" t="s">
        <v>18</v>
      </c>
      <c r="E2033" s="215" t="s">
        <v>18</v>
      </c>
      <c r="F2033" s="215" t="s">
        <v>18</v>
      </c>
      <c r="G2033" s="215" t="s">
        <v>18</v>
      </c>
      <c r="H2033" s="218">
        <f>H2032</f>
        <v>3114.1</v>
      </c>
      <c r="I2033" s="218">
        <f>I2032</f>
        <v>2798.8</v>
      </c>
      <c r="J2033" s="218">
        <f>J2032</f>
        <v>1265</v>
      </c>
      <c r="K2033" s="346">
        <f>K2032</f>
        <v>168</v>
      </c>
      <c r="L2033" s="9" t="s">
        <v>18</v>
      </c>
      <c r="M2033" s="218">
        <v>1088471</v>
      </c>
      <c r="N2033" s="218">
        <v>0</v>
      </c>
      <c r="O2033" s="218">
        <v>646766.42999999993</v>
      </c>
      <c r="P2033" s="218">
        <v>0</v>
      </c>
      <c r="Q2033" s="218">
        <v>441704.57</v>
      </c>
      <c r="R2033" s="218">
        <v>0</v>
      </c>
      <c r="S2033" s="215" t="s">
        <v>18</v>
      </c>
      <c r="T2033" s="218" t="s">
        <v>18</v>
      </c>
      <c r="U2033" s="219" t="s">
        <v>18</v>
      </c>
    </row>
    <row r="2034" spans="1:31" ht="13.5" thickBot="1" x14ac:dyDescent="0.25">
      <c r="A2034" s="155" t="s">
        <v>227</v>
      </c>
      <c r="B2034" s="27" t="s">
        <v>165</v>
      </c>
      <c r="C2034" s="25" t="s">
        <v>18</v>
      </c>
      <c r="D2034" s="25" t="s">
        <v>18</v>
      </c>
      <c r="E2034" s="25" t="s">
        <v>18</v>
      </c>
      <c r="F2034" s="25" t="s">
        <v>18</v>
      </c>
      <c r="G2034" s="25" t="s">
        <v>18</v>
      </c>
      <c r="H2034" s="7">
        <f>H2038</f>
        <v>6279.8</v>
      </c>
      <c r="I2034" s="7">
        <f>I2038</f>
        <v>4062.5</v>
      </c>
      <c r="J2034" s="7">
        <f>J2038</f>
        <v>0</v>
      </c>
      <c r="K2034" s="335">
        <f>K2038</f>
        <v>187</v>
      </c>
      <c r="L2034" s="16" t="s">
        <v>18</v>
      </c>
      <c r="M2034" s="7">
        <v>7327711</v>
      </c>
      <c r="N2034" s="7">
        <v>0</v>
      </c>
      <c r="O2034" s="7">
        <v>3823650.84</v>
      </c>
      <c r="P2034" s="7">
        <v>950222.24000000022</v>
      </c>
      <c r="Q2034" s="7">
        <v>2553837.92</v>
      </c>
      <c r="R2034" s="7">
        <v>0</v>
      </c>
      <c r="S2034" s="7" t="s">
        <v>18</v>
      </c>
      <c r="T2034" s="7" t="s">
        <v>18</v>
      </c>
      <c r="U2034" s="28" t="s">
        <v>18</v>
      </c>
    </row>
    <row r="2035" spans="1:31" x14ac:dyDescent="0.2">
      <c r="A2035" s="234" t="s">
        <v>228</v>
      </c>
      <c r="B2035" s="225" t="s">
        <v>483</v>
      </c>
      <c r="C2035" s="211" t="s">
        <v>40</v>
      </c>
      <c r="D2035" s="906">
        <v>1978</v>
      </c>
      <c r="E2035" s="906"/>
      <c r="F2035" s="212" t="s">
        <v>91</v>
      </c>
      <c r="G2035" s="211">
        <v>3</v>
      </c>
      <c r="H2035" s="213">
        <v>6279.8</v>
      </c>
      <c r="I2035" s="213">
        <v>4062.5</v>
      </c>
      <c r="J2035" s="213"/>
      <c r="K2035" s="356">
        <v>187</v>
      </c>
      <c r="L2035" s="11" t="s">
        <v>36</v>
      </c>
      <c r="M2035" s="213">
        <v>4606818</v>
      </c>
      <c r="N2035" s="213">
        <v>0</v>
      </c>
      <c r="O2035" s="213">
        <v>2192327.73</v>
      </c>
      <c r="P2035" s="213">
        <v>950222.24000000022</v>
      </c>
      <c r="Q2035" s="213">
        <v>1464268.03</v>
      </c>
      <c r="R2035" s="213">
        <v>0</v>
      </c>
      <c r="S2035" s="213">
        <f>M2035/H2035</f>
        <v>733.59310806076621</v>
      </c>
      <c r="T2035" s="213">
        <v>2081.96</v>
      </c>
      <c r="U2035" s="235">
        <v>44926</v>
      </c>
    </row>
    <row r="2036" spans="1:31" x14ac:dyDescent="0.2">
      <c r="A2036" s="905" t="s">
        <v>228</v>
      </c>
      <c r="B2036" s="45" t="s">
        <v>483</v>
      </c>
      <c r="C2036" s="22" t="s">
        <v>40</v>
      </c>
      <c r="D2036" s="907">
        <v>1978</v>
      </c>
      <c r="E2036" s="907"/>
      <c r="F2036" s="46" t="s">
        <v>91</v>
      </c>
      <c r="G2036" s="22">
        <v>3</v>
      </c>
      <c r="H2036" s="910">
        <v>6279.8</v>
      </c>
      <c r="I2036" s="910">
        <v>4062.5</v>
      </c>
      <c r="J2036" s="910"/>
      <c r="K2036" s="333">
        <v>187</v>
      </c>
      <c r="L2036" s="2" t="s">
        <v>34</v>
      </c>
      <c r="M2036" s="910">
        <v>1630700</v>
      </c>
      <c r="N2036" s="910">
        <v>0</v>
      </c>
      <c r="O2036" s="910">
        <v>977693.2</v>
      </c>
      <c r="P2036" s="910">
        <v>0</v>
      </c>
      <c r="Q2036" s="910">
        <v>653006.80000000005</v>
      </c>
      <c r="R2036" s="910">
        <v>0</v>
      </c>
      <c r="S2036" s="910">
        <f>M2036/H2036</f>
        <v>259.67387496417081</v>
      </c>
      <c r="T2036" s="910">
        <v>400.81</v>
      </c>
      <c r="U2036" s="236">
        <v>44926</v>
      </c>
    </row>
    <row r="2037" spans="1:31" ht="13.5" thickBot="1" x14ac:dyDescent="0.25">
      <c r="A2037" s="223" t="s">
        <v>228</v>
      </c>
      <c r="B2037" s="74" t="s">
        <v>483</v>
      </c>
      <c r="C2037" s="59" t="s">
        <v>40</v>
      </c>
      <c r="D2037" s="75">
        <v>1978</v>
      </c>
      <c r="E2037" s="75"/>
      <c r="F2037" s="76" t="s">
        <v>91</v>
      </c>
      <c r="G2037" s="59">
        <v>3</v>
      </c>
      <c r="H2037" s="60">
        <v>6279.8</v>
      </c>
      <c r="I2037" s="60">
        <v>4062.5</v>
      </c>
      <c r="J2037" s="60"/>
      <c r="K2037" s="358">
        <v>187</v>
      </c>
      <c r="L2037" s="104" t="s">
        <v>41</v>
      </c>
      <c r="M2037" s="60">
        <v>1090193</v>
      </c>
      <c r="N2037" s="60">
        <v>0</v>
      </c>
      <c r="O2037" s="60">
        <v>653629.91</v>
      </c>
      <c r="P2037" s="60">
        <v>0</v>
      </c>
      <c r="Q2037" s="60">
        <v>436563.09</v>
      </c>
      <c r="R2037" s="60">
        <v>0</v>
      </c>
      <c r="S2037" s="60">
        <f>M2037/H2037</f>
        <v>173.60314022739578</v>
      </c>
      <c r="T2037" s="60">
        <v>307.27999999999997</v>
      </c>
      <c r="U2037" s="237">
        <v>44926</v>
      </c>
    </row>
    <row r="2038" spans="1:31" ht="13.5" thickBot="1" x14ac:dyDescent="0.25">
      <c r="A2038" s="256"/>
      <c r="B2038" s="33" t="s">
        <v>31</v>
      </c>
      <c r="C2038" s="25" t="s">
        <v>18</v>
      </c>
      <c r="D2038" s="25" t="s">
        <v>18</v>
      </c>
      <c r="E2038" s="25" t="s">
        <v>18</v>
      </c>
      <c r="F2038" s="25" t="s">
        <v>18</v>
      </c>
      <c r="G2038" s="25" t="s">
        <v>18</v>
      </c>
      <c r="H2038" s="7">
        <v>6279.8</v>
      </c>
      <c r="I2038" s="7">
        <v>4062.5</v>
      </c>
      <c r="J2038" s="7">
        <v>0</v>
      </c>
      <c r="K2038" s="335">
        <v>187</v>
      </c>
      <c r="L2038" s="16" t="s">
        <v>18</v>
      </c>
      <c r="M2038" s="7">
        <v>7327711</v>
      </c>
      <c r="N2038" s="7">
        <v>0</v>
      </c>
      <c r="O2038" s="7">
        <v>3823650.84</v>
      </c>
      <c r="P2038" s="7">
        <v>950222.24000000022</v>
      </c>
      <c r="Q2038" s="7">
        <v>2553837.92</v>
      </c>
      <c r="R2038" s="7">
        <v>0</v>
      </c>
      <c r="S2038" s="7" t="s">
        <v>18</v>
      </c>
      <c r="T2038" s="7" t="s">
        <v>18</v>
      </c>
      <c r="U2038" s="28" t="s">
        <v>18</v>
      </c>
    </row>
    <row r="2039" spans="1:31" ht="13.5" thickBot="1" x14ac:dyDescent="0.25">
      <c r="A2039" s="155" t="s">
        <v>230</v>
      </c>
      <c r="B2039" s="27" t="s">
        <v>166</v>
      </c>
      <c r="C2039" s="25" t="s">
        <v>18</v>
      </c>
      <c r="D2039" s="25" t="s">
        <v>18</v>
      </c>
      <c r="E2039" s="25" t="s">
        <v>18</v>
      </c>
      <c r="F2039" s="25" t="s">
        <v>18</v>
      </c>
      <c r="G2039" s="25" t="s">
        <v>18</v>
      </c>
      <c r="H2039" s="7">
        <f>H2041</f>
        <v>3464.5</v>
      </c>
      <c r="I2039" s="7">
        <f>I2041</f>
        <v>3131.3</v>
      </c>
      <c r="J2039" s="7">
        <f>J2041</f>
        <v>1071.25</v>
      </c>
      <c r="K2039" s="335">
        <f>K2041</f>
        <v>129</v>
      </c>
      <c r="L2039" s="16" t="s">
        <v>18</v>
      </c>
      <c r="M2039" s="7">
        <v>6815185</v>
      </c>
      <c r="N2039" s="7">
        <v>0</v>
      </c>
      <c r="O2039" s="7">
        <v>4065686.78</v>
      </c>
      <c r="P2039" s="7">
        <v>0</v>
      </c>
      <c r="Q2039" s="7">
        <v>2749498.22</v>
      </c>
      <c r="R2039" s="7">
        <v>0</v>
      </c>
      <c r="S2039" s="7" t="s">
        <v>18</v>
      </c>
      <c r="T2039" s="7" t="s">
        <v>18</v>
      </c>
      <c r="U2039" s="28" t="s">
        <v>18</v>
      </c>
    </row>
    <row r="2040" spans="1:31" ht="13.5" thickBot="1" x14ac:dyDescent="0.25">
      <c r="A2040" s="223" t="s">
        <v>231</v>
      </c>
      <c r="B2040" s="68" t="s">
        <v>484</v>
      </c>
      <c r="C2040" s="30" t="s">
        <v>40</v>
      </c>
      <c r="D2040" s="31">
        <v>1980</v>
      </c>
      <c r="E2040" s="31">
        <v>2015</v>
      </c>
      <c r="F2040" s="30">
        <v>25.05</v>
      </c>
      <c r="G2040" s="30">
        <v>4</v>
      </c>
      <c r="H2040" s="32">
        <v>3464.5</v>
      </c>
      <c r="I2040" s="32">
        <v>3131.3</v>
      </c>
      <c r="J2040" s="32">
        <v>1071.25</v>
      </c>
      <c r="K2040" s="357">
        <v>129</v>
      </c>
      <c r="L2040" s="17" t="s">
        <v>49</v>
      </c>
      <c r="M2040" s="32">
        <v>6815185</v>
      </c>
      <c r="N2040" s="32">
        <v>0</v>
      </c>
      <c r="O2040" s="32">
        <v>4065686.78</v>
      </c>
      <c r="P2040" s="32">
        <v>0</v>
      </c>
      <c r="Q2040" s="32">
        <v>2749498.22</v>
      </c>
      <c r="R2040" s="32">
        <v>0</v>
      </c>
      <c r="S2040" s="32">
        <f>M2040/J2040</f>
        <v>6361.8996499416571</v>
      </c>
      <c r="T2040" s="32">
        <v>6361.9</v>
      </c>
      <c r="U2040" s="272">
        <v>44926</v>
      </c>
    </row>
    <row r="2041" spans="1:31" ht="13.5" thickBot="1" x14ac:dyDescent="0.25">
      <c r="A2041" s="87"/>
      <c r="B2041" s="33" t="s">
        <v>31</v>
      </c>
      <c r="C2041" s="25" t="s">
        <v>18</v>
      </c>
      <c r="D2041" s="25" t="s">
        <v>18</v>
      </c>
      <c r="E2041" s="25" t="s">
        <v>18</v>
      </c>
      <c r="F2041" s="25" t="s">
        <v>18</v>
      </c>
      <c r="G2041" s="25" t="s">
        <v>18</v>
      </c>
      <c r="H2041" s="7">
        <f>H2040</f>
        <v>3464.5</v>
      </c>
      <c r="I2041" s="7">
        <f>I2040</f>
        <v>3131.3</v>
      </c>
      <c r="J2041" s="7">
        <f>J2040</f>
        <v>1071.25</v>
      </c>
      <c r="K2041" s="335">
        <f>K2040</f>
        <v>129</v>
      </c>
      <c r="L2041" s="16" t="s">
        <v>18</v>
      </c>
      <c r="M2041" s="7">
        <v>6815185</v>
      </c>
      <c r="N2041" s="7">
        <v>0</v>
      </c>
      <c r="O2041" s="7">
        <v>4065686.78</v>
      </c>
      <c r="P2041" s="7">
        <v>0</v>
      </c>
      <c r="Q2041" s="7">
        <v>2749498.22</v>
      </c>
      <c r="R2041" s="7">
        <v>0</v>
      </c>
      <c r="S2041" s="7" t="s">
        <v>18</v>
      </c>
      <c r="T2041" s="7" t="s">
        <v>18</v>
      </c>
      <c r="U2041" s="28" t="s">
        <v>18</v>
      </c>
    </row>
    <row r="2042" spans="1:31" ht="13.5" thickBot="1" x14ac:dyDescent="0.25">
      <c r="A2042" s="154" t="s">
        <v>233</v>
      </c>
      <c r="B2042" s="33" t="s">
        <v>232</v>
      </c>
      <c r="C2042" s="25" t="s">
        <v>18</v>
      </c>
      <c r="D2042" s="25" t="s">
        <v>18</v>
      </c>
      <c r="E2042" s="25" t="s">
        <v>18</v>
      </c>
      <c r="F2042" s="25" t="s">
        <v>18</v>
      </c>
      <c r="G2042" s="25" t="s">
        <v>18</v>
      </c>
      <c r="H2042" s="82">
        <f>H2045</f>
        <v>1856.9</v>
      </c>
      <c r="I2042" s="82">
        <f>I2045</f>
        <v>1700.5</v>
      </c>
      <c r="J2042" s="82">
        <f>J2045</f>
        <v>572.14</v>
      </c>
      <c r="K2042" s="359">
        <f>K2045</f>
        <v>46</v>
      </c>
      <c r="L2042" s="25" t="s">
        <v>18</v>
      </c>
      <c r="M2042" s="7">
        <v>3809989</v>
      </c>
      <c r="N2042" s="7">
        <v>0</v>
      </c>
      <c r="O2042" s="7">
        <v>2289026.38</v>
      </c>
      <c r="P2042" s="7">
        <v>0</v>
      </c>
      <c r="Q2042" s="7">
        <v>1520962.62</v>
      </c>
      <c r="R2042" s="7">
        <v>0</v>
      </c>
      <c r="S2042" s="90" t="s">
        <v>18</v>
      </c>
      <c r="T2042" s="90" t="s">
        <v>18</v>
      </c>
      <c r="U2042" s="91" t="s">
        <v>18</v>
      </c>
    </row>
    <row r="2043" spans="1:31" s="416" customFormat="1" x14ac:dyDescent="0.2">
      <c r="A2043" s="424" t="s">
        <v>646</v>
      </c>
      <c r="B2043" s="843" t="s">
        <v>652</v>
      </c>
      <c r="C2043" s="38" t="s">
        <v>40</v>
      </c>
      <c r="D2043" s="38">
        <v>1990</v>
      </c>
      <c r="E2043" s="38"/>
      <c r="F2043" s="38" t="s">
        <v>650</v>
      </c>
      <c r="G2043" s="876">
        <v>4</v>
      </c>
      <c r="H2043" s="40">
        <v>1856.9</v>
      </c>
      <c r="I2043" s="40">
        <v>1700.5</v>
      </c>
      <c r="J2043" s="40">
        <v>572.14</v>
      </c>
      <c r="K2043" s="353">
        <v>46</v>
      </c>
      <c r="L2043" s="8" t="s">
        <v>93</v>
      </c>
      <c r="M2043" s="40">
        <v>91062</v>
      </c>
      <c r="N2043" s="40">
        <v>0</v>
      </c>
      <c r="O2043" s="40">
        <v>54709.69</v>
      </c>
      <c r="P2043" s="40">
        <v>0</v>
      </c>
      <c r="Q2043" s="40">
        <v>36352.31</v>
      </c>
      <c r="R2043" s="40">
        <v>0</v>
      </c>
      <c r="S2043" s="40">
        <f>M2043/H2042</f>
        <v>49.039797511982336</v>
      </c>
      <c r="T2043" s="40">
        <v>49.04</v>
      </c>
      <c r="U2043" s="186">
        <v>44926</v>
      </c>
      <c r="V2043" s="451"/>
      <c r="W2043" s="557"/>
      <c r="X2043" s="557"/>
      <c r="Y2043" s="557"/>
      <c r="Z2043" s="557"/>
      <c r="AA2043" s="557"/>
      <c r="AB2043" s="451"/>
      <c r="AC2043" s="451"/>
      <c r="AD2043" s="451"/>
      <c r="AE2043" s="450"/>
    </row>
    <row r="2044" spans="1:31" s="416" customFormat="1" ht="13.5" thickBot="1" x14ac:dyDescent="0.25">
      <c r="A2044" s="431" t="s">
        <v>646</v>
      </c>
      <c r="B2044" s="813" t="s">
        <v>652</v>
      </c>
      <c r="C2044" s="59" t="s">
        <v>40</v>
      </c>
      <c r="D2044" s="59">
        <v>1990</v>
      </c>
      <c r="E2044" s="59"/>
      <c r="F2044" s="59" t="s">
        <v>650</v>
      </c>
      <c r="G2044" s="877">
        <v>4</v>
      </c>
      <c r="H2044" s="60">
        <v>1856.9</v>
      </c>
      <c r="I2044" s="60">
        <v>1700.5</v>
      </c>
      <c r="J2044" s="60">
        <v>572.14</v>
      </c>
      <c r="K2044" s="358">
        <v>46</v>
      </c>
      <c r="L2044" s="63" t="s">
        <v>49</v>
      </c>
      <c r="M2044" s="60">
        <v>3718927</v>
      </c>
      <c r="N2044" s="60">
        <v>0</v>
      </c>
      <c r="O2044" s="60">
        <v>2234316.69</v>
      </c>
      <c r="P2044" s="60">
        <v>0</v>
      </c>
      <c r="Q2044" s="60">
        <v>1484610.31</v>
      </c>
      <c r="R2044" s="60">
        <v>0</v>
      </c>
      <c r="S2044" s="60">
        <f>M2044/J2042</f>
        <v>6500.0297130073059</v>
      </c>
      <c r="T2044" s="60">
        <v>6500.03</v>
      </c>
      <c r="U2044" s="276">
        <v>44926</v>
      </c>
      <c r="V2044" s="451"/>
      <c r="W2044" s="557"/>
      <c r="X2044" s="557"/>
      <c r="Y2044" s="557"/>
      <c r="Z2044" s="557"/>
      <c r="AA2044" s="557"/>
      <c r="AB2044" s="451"/>
      <c r="AC2044" s="451"/>
      <c r="AD2044" s="451"/>
      <c r="AE2044" s="450"/>
    </row>
    <row r="2045" spans="1:31" ht="15" thickBot="1" x14ac:dyDescent="0.25">
      <c r="A2045" s="154"/>
      <c r="B2045" s="394" t="s">
        <v>31</v>
      </c>
      <c r="C2045" s="395" t="s">
        <v>18</v>
      </c>
      <c r="D2045" s="395" t="s">
        <v>18</v>
      </c>
      <c r="E2045" s="395" t="s">
        <v>18</v>
      </c>
      <c r="F2045" s="395" t="s">
        <v>18</v>
      </c>
      <c r="G2045" s="395" t="s">
        <v>18</v>
      </c>
      <c r="H2045" s="7">
        <f>H2043</f>
        <v>1856.9</v>
      </c>
      <c r="I2045" s="7">
        <f>I2043</f>
        <v>1700.5</v>
      </c>
      <c r="J2045" s="7">
        <f>J2043</f>
        <v>572.14</v>
      </c>
      <c r="K2045" s="335">
        <v>46</v>
      </c>
      <c r="L2045" s="396" t="s">
        <v>18</v>
      </c>
      <c r="M2045" s="7">
        <v>3809989</v>
      </c>
      <c r="N2045" s="7">
        <v>0</v>
      </c>
      <c r="O2045" s="7">
        <v>2289026.38</v>
      </c>
      <c r="P2045" s="7">
        <v>0</v>
      </c>
      <c r="Q2045" s="7">
        <v>1520962.62</v>
      </c>
      <c r="R2045" s="7">
        <v>0</v>
      </c>
      <c r="S2045" s="396" t="s">
        <v>18</v>
      </c>
      <c r="T2045" s="396" t="s">
        <v>18</v>
      </c>
      <c r="U2045" s="398" t="s">
        <v>18</v>
      </c>
    </row>
    <row r="2046" spans="1:31" ht="13.5" thickBot="1" x14ac:dyDescent="0.25">
      <c r="A2046" s="155" t="s">
        <v>234</v>
      </c>
      <c r="B2046" s="27" t="s">
        <v>167</v>
      </c>
      <c r="C2046" s="96" t="s">
        <v>18</v>
      </c>
      <c r="D2046" s="96" t="s">
        <v>18</v>
      </c>
      <c r="E2046" s="96" t="s">
        <v>18</v>
      </c>
      <c r="F2046" s="96" t="s">
        <v>18</v>
      </c>
      <c r="G2046" s="96" t="s">
        <v>18</v>
      </c>
      <c r="H2046" s="90">
        <f>H2049+H2052</f>
        <v>3332.3</v>
      </c>
      <c r="I2046" s="90">
        <f>I2049+I2052</f>
        <v>3332.3</v>
      </c>
      <c r="J2046" s="90">
        <f>J2049+J2052</f>
        <v>816.5</v>
      </c>
      <c r="K2046" s="343">
        <f>K2049+K2052</f>
        <v>162</v>
      </c>
      <c r="L2046" s="97" t="s">
        <v>18</v>
      </c>
      <c r="M2046" s="90">
        <v>3578804</v>
      </c>
      <c r="N2046" s="90">
        <v>0</v>
      </c>
      <c r="O2046" s="90">
        <v>2111690.5499999998</v>
      </c>
      <c r="P2046" s="90">
        <v>0</v>
      </c>
      <c r="Q2046" s="90">
        <v>1467113.4500000002</v>
      </c>
      <c r="R2046" s="90">
        <v>0</v>
      </c>
      <c r="S2046" s="90" t="s">
        <v>18</v>
      </c>
      <c r="T2046" s="90" t="s">
        <v>18</v>
      </c>
      <c r="U2046" s="91" t="s">
        <v>18</v>
      </c>
    </row>
    <row r="2047" spans="1:31" ht="13.5" thickBot="1" x14ac:dyDescent="0.25">
      <c r="A2047" s="238" t="s">
        <v>235</v>
      </c>
      <c r="B2047" s="239" t="s">
        <v>106</v>
      </c>
      <c r="C2047" s="240" t="s">
        <v>40</v>
      </c>
      <c r="D2047" s="241">
        <v>1973</v>
      </c>
      <c r="E2047" s="241">
        <v>2011</v>
      </c>
      <c r="F2047" s="242">
        <v>43511</v>
      </c>
      <c r="G2047" s="240">
        <v>5</v>
      </c>
      <c r="H2047" s="243">
        <v>2698.8</v>
      </c>
      <c r="I2047" s="243">
        <v>2698.8</v>
      </c>
      <c r="J2047" s="243">
        <v>816.5</v>
      </c>
      <c r="K2047" s="379">
        <v>131</v>
      </c>
      <c r="L2047" s="11" t="s">
        <v>49</v>
      </c>
      <c r="M2047" s="243">
        <v>2859546</v>
      </c>
      <c r="N2047" s="243">
        <v>0</v>
      </c>
      <c r="O2047" s="243">
        <v>1687288.9</v>
      </c>
      <c r="P2047" s="243">
        <v>0</v>
      </c>
      <c r="Q2047" s="243">
        <v>1172257.1000000001</v>
      </c>
      <c r="R2047" s="243">
        <v>0</v>
      </c>
      <c r="S2047" s="243">
        <f>M2047/J2047</f>
        <v>3502.1996325780769</v>
      </c>
      <c r="T2047" s="243">
        <v>3502.2</v>
      </c>
      <c r="U2047" s="244">
        <v>44926</v>
      </c>
    </row>
    <row r="2048" spans="1:31" ht="13.5" thickBot="1" x14ac:dyDescent="0.25">
      <c r="A2048" s="245" t="s">
        <v>235</v>
      </c>
      <c r="B2048" s="98" t="s">
        <v>106</v>
      </c>
      <c r="C2048" s="99" t="s">
        <v>40</v>
      </c>
      <c r="D2048" s="100">
        <v>1973</v>
      </c>
      <c r="E2048" s="100">
        <v>2011</v>
      </c>
      <c r="F2048" s="101">
        <v>43511</v>
      </c>
      <c r="G2048" s="99">
        <v>5</v>
      </c>
      <c r="H2048" s="102">
        <v>2698.8</v>
      </c>
      <c r="I2048" s="102">
        <v>2698.8</v>
      </c>
      <c r="J2048" s="102">
        <v>816.5</v>
      </c>
      <c r="K2048" s="372">
        <v>131</v>
      </c>
      <c r="L2048" s="194" t="s">
        <v>93</v>
      </c>
      <c r="M2048" s="102">
        <v>24201</v>
      </c>
      <c r="N2048" s="102">
        <v>0</v>
      </c>
      <c r="O2048" s="102">
        <v>14279.92</v>
      </c>
      <c r="P2048" s="102">
        <v>0</v>
      </c>
      <c r="Q2048" s="102">
        <v>9921.08</v>
      </c>
      <c r="R2048" s="102">
        <v>0</v>
      </c>
      <c r="S2048" s="102">
        <f>M2048/J2048</f>
        <v>29.639926515615432</v>
      </c>
      <c r="T2048" s="102">
        <v>29.64</v>
      </c>
      <c r="U2048" s="246">
        <v>44926</v>
      </c>
    </row>
    <row r="2049" spans="1:21" ht="13.5" thickBot="1" x14ac:dyDescent="0.25">
      <c r="A2049" s="750"/>
      <c r="B2049" s="103" t="s">
        <v>31</v>
      </c>
      <c r="C2049" s="96" t="s">
        <v>18</v>
      </c>
      <c r="D2049" s="96" t="s">
        <v>18</v>
      </c>
      <c r="E2049" s="96" t="s">
        <v>18</v>
      </c>
      <c r="F2049" s="96" t="s">
        <v>18</v>
      </c>
      <c r="G2049" s="96" t="s">
        <v>18</v>
      </c>
      <c r="H2049" s="247">
        <f>H2047</f>
        <v>2698.8</v>
      </c>
      <c r="I2049" s="247">
        <f>I2047</f>
        <v>2698.8</v>
      </c>
      <c r="J2049" s="247">
        <f>J2047</f>
        <v>816.5</v>
      </c>
      <c r="K2049" s="380">
        <f>K2047</f>
        <v>131</v>
      </c>
      <c r="L2049" s="97" t="s">
        <v>18</v>
      </c>
      <c r="M2049" s="90">
        <v>2883747</v>
      </c>
      <c r="N2049" s="90">
        <v>0</v>
      </c>
      <c r="O2049" s="90">
        <v>1701568.8199999998</v>
      </c>
      <c r="P2049" s="90">
        <v>0</v>
      </c>
      <c r="Q2049" s="90">
        <v>1182178.1800000002</v>
      </c>
      <c r="R2049" s="90">
        <v>0</v>
      </c>
      <c r="S2049" s="90" t="s">
        <v>18</v>
      </c>
      <c r="T2049" s="90" t="s">
        <v>18</v>
      </c>
      <c r="U2049" s="91" t="s">
        <v>18</v>
      </c>
    </row>
    <row r="2050" spans="1:21" ht="13.5" thickBot="1" x14ac:dyDescent="0.25">
      <c r="A2050" s="238" t="s">
        <v>236</v>
      </c>
      <c r="B2050" s="239" t="s">
        <v>485</v>
      </c>
      <c r="C2050" s="240" t="s">
        <v>40</v>
      </c>
      <c r="D2050" s="241">
        <v>1964</v>
      </c>
      <c r="E2050" s="241">
        <v>2012</v>
      </c>
      <c r="F2050" s="242">
        <v>43505</v>
      </c>
      <c r="G2050" s="240">
        <v>2</v>
      </c>
      <c r="H2050" s="243">
        <v>633.5</v>
      </c>
      <c r="I2050" s="243">
        <v>633.5</v>
      </c>
      <c r="J2050" s="243"/>
      <c r="K2050" s="379">
        <v>31</v>
      </c>
      <c r="L2050" s="11" t="s">
        <v>34</v>
      </c>
      <c r="M2050" s="243">
        <v>334741</v>
      </c>
      <c r="N2050" s="243">
        <v>0</v>
      </c>
      <c r="O2050" s="243">
        <v>197515.54</v>
      </c>
      <c r="P2050" s="243">
        <v>0</v>
      </c>
      <c r="Q2050" s="243">
        <v>137225.46</v>
      </c>
      <c r="R2050" s="243">
        <v>0</v>
      </c>
      <c r="S2050" s="243">
        <f>M2050/H2050</f>
        <v>528.39936858721387</v>
      </c>
      <c r="T2050" s="243">
        <v>528.4</v>
      </c>
      <c r="U2050" s="244">
        <v>44926</v>
      </c>
    </row>
    <row r="2051" spans="1:21" ht="13.5" thickBot="1" x14ac:dyDescent="0.25">
      <c r="A2051" s="245" t="s">
        <v>236</v>
      </c>
      <c r="B2051" s="98" t="s">
        <v>485</v>
      </c>
      <c r="C2051" s="99" t="s">
        <v>40</v>
      </c>
      <c r="D2051" s="100">
        <v>1964</v>
      </c>
      <c r="E2051" s="100">
        <v>2012</v>
      </c>
      <c r="F2051" s="101">
        <v>43505</v>
      </c>
      <c r="G2051" s="99">
        <v>2</v>
      </c>
      <c r="H2051" s="102">
        <v>633.5</v>
      </c>
      <c r="I2051" s="102">
        <v>633.5</v>
      </c>
      <c r="J2051" s="102"/>
      <c r="K2051" s="372">
        <v>31</v>
      </c>
      <c r="L2051" s="194" t="s">
        <v>41</v>
      </c>
      <c r="M2051" s="102">
        <v>360316</v>
      </c>
      <c r="N2051" s="102">
        <v>0</v>
      </c>
      <c r="O2051" s="102">
        <v>212606.19</v>
      </c>
      <c r="P2051" s="102">
        <v>0</v>
      </c>
      <c r="Q2051" s="102">
        <v>147709.81</v>
      </c>
      <c r="R2051" s="102">
        <v>0</v>
      </c>
      <c r="S2051" s="102">
        <f>M2051/H2051</f>
        <v>568.77032359905286</v>
      </c>
      <c r="T2051" s="102">
        <v>568.77</v>
      </c>
      <c r="U2051" s="246">
        <v>44926</v>
      </c>
    </row>
    <row r="2052" spans="1:21" ht="13.5" thickBot="1" x14ac:dyDescent="0.25">
      <c r="A2052" s="750"/>
      <c r="B2052" s="103" t="s">
        <v>31</v>
      </c>
      <c r="C2052" s="96" t="s">
        <v>18</v>
      </c>
      <c r="D2052" s="96" t="s">
        <v>18</v>
      </c>
      <c r="E2052" s="96" t="s">
        <v>18</v>
      </c>
      <c r="F2052" s="96" t="s">
        <v>18</v>
      </c>
      <c r="G2052" s="96" t="s">
        <v>18</v>
      </c>
      <c r="H2052" s="247">
        <f>H2050</f>
        <v>633.5</v>
      </c>
      <c r="I2052" s="247">
        <f>I2050</f>
        <v>633.5</v>
      </c>
      <c r="J2052" s="247">
        <f>J2050</f>
        <v>0</v>
      </c>
      <c r="K2052" s="380">
        <f>K2050</f>
        <v>31</v>
      </c>
      <c r="L2052" s="97" t="s">
        <v>18</v>
      </c>
      <c r="M2052" s="90">
        <v>695057</v>
      </c>
      <c r="N2052" s="90">
        <v>0</v>
      </c>
      <c r="O2052" s="90">
        <v>410121.73</v>
      </c>
      <c r="P2052" s="90">
        <v>0</v>
      </c>
      <c r="Q2052" s="90">
        <v>284935.27</v>
      </c>
      <c r="R2052" s="90">
        <v>0</v>
      </c>
      <c r="S2052" s="90" t="s">
        <v>18</v>
      </c>
      <c r="T2052" s="90" t="s">
        <v>18</v>
      </c>
      <c r="U2052" s="91" t="s">
        <v>18</v>
      </c>
    </row>
    <row r="2053" spans="1:21" ht="13.5" thickBot="1" x14ac:dyDescent="0.25">
      <c r="A2053" s="155" t="s">
        <v>239</v>
      </c>
      <c r="B2053" s="27" t="s">
        <v>168</v>
      </c>
      <c r="C2053" s="25" t="s">
        <v>18</v>
      </c>
      <c r="D2053" s="25" t="s">
        <v>18</v>
      </c>
      <c r="E2053" s="25" t="s">
        <v>18</v>
      </c>
      <c r="F2053" s="25" t="s">
        <v>18</v>
      </c>
      <c r="G2053" s="25" t="s">
        <v>18</v>
      </c>
      <c r="H2053" s="7">
        <f>H2055+H2058+H2060+H2062</f>
        <v>9402.2999999999993</v>
      </c>
      <c r="I2053" s="7">
        <f>I2055+I2058+I2060+I2062</f>
        <v>6595.7</v>
      </c>
      <c r="J2053" s="7">
        <f>J2055+J2058+J2060+J2062</f>
        <v>2604.04</v>
      </c>
      <c r="K2053" s="335">
        <f>K2055+K2058+K2060+K2062</f>
        <v>327</v>
      </c>
      <c r="L2053" s="16" t="s">
        <v>18</v>
      </c>
      <c r="M2053" s="7">
        <f>M2055+M2058+M2060+M2062</f>
        <v>7880842</v>
      </c>
      <c r="N2053" s="7">
        <f t="shared" ref="N2053:R2053" si="657">N2055+N2058+N2060+N2062</f>
        <v>0</v>
      </c>
      <c r="O2053" s="7">
        <f t="shared" si="657"/>
        <v>4714080.9399999995</v>
      </c>
      <c r="P2053" s="7">
        <f t="shared" si="657"/>
        <v>57712.36</v>
      </c>
      <c r="Q2053" s="7">
        <f t="shared" si="657"/>
        <v>3109048.6999999997</v>
      </c>
      <c r="R2053" s="7">
        <f t="shared" si="657"/>
        <v>0</v>
      </c>
      <c r="S2053" s="7" t="s">
        <v>18</v>
      </c>
      <c r="T2053" s="7" t="s">
        <v>18</v>
      </c>
      <c r="U2053" s="28" t="s">
        <v>18</v>
      </c>
    </row>
    <row r="2054" spans="1:21" ht="13.5" thickBot="1" x14ac:dyDescent="0.25">
      <c r="A2054" s="248" t="s">
        <v>240</v>
      </c>
      <c r="B2054" s="249" t="s">
        <v>103</v>
      </c>
      <c r="C2054" s="250" t="s">
        <v>40</v>
      </c>
      <c r="D2054" s="250">
        <v>1979</v>
      </c>
      <c r="E2054" s="250"/>
      <c r="F2054" s="251" t="s">
        <v>100</v>
      </c>
      <c r="G2054" s="250">
        <v>4</v>
      </c>
      <c r="H2054" s="252">
        <v>2270.4</v>
      </c>
      <c r="I2054" s="252">
        <v>1582.9</v>
      </c>
      <c r="J2054" s="252">
        <v>541.41999999999996</v>
      </c>
      <c r="K2054" s="360">
        <v>57</v>
      </c>
      <c r="L2054" s="194" t="s">
        <v>36</v>
      </c>
      <c r="M2054" s="252">
        <v>2967731</v>
      </c>
      <c r="N2054" s="253">
        <v>0</v>
      </c>
      <c r="O2054" s="254">
        <v>1788302.74</v>
      </c>
      <c r="P2054" s="253">
        <v>0</v>
      </c>
      <c r="Q2054" s="253">
        <v>1179428.26</v>
      </c>
      <c r="R2054" s="252">
        <v>0</v>
      </c>
      <c r="S2054" s="252">
        <f>M2054/I2054</f>
        <v>1874.8695432434138</v>
      </c>
      <c r="T2054" s="252">
        <v>1307.1400000000001</v>
      </c>
      <c r="U2054" s="255" t="s">
        <v>486</v>
      </c>
    </row>
    <row r="2055" spans="1:21" ht="13.5" thickBot="1" x14ac:dyDescent="0.25">
      <c r="A2055" s="256"/>
      <c r="B2055" s="33" t="s">
        <v>31</v>
      </c>
      <c r="C2055" s="25" t="s">
        <v>18</v>
      </c>
      <c r="D2055" s="25" t="s">
        <v>18</v>
      </c>
      <c r="E2055" s="25" t="s">
        <v>18</v>
      </c>
      <c r="F2055" s="25" t="s">
        <v>18</v>
      </c>
      <c r="G2055" s="25" t="s">
        <v>18</v>
      </c>
      <c r="H2055" s="334">
        <f>H2054</f>
        <v>2270.4</v>
      </c>
      <c r="I2055" s="334">
        <f>I2054</f>
        <v>1582.9</v>
      </c>
      <c r="J2055" s="334">
        <f>J2054</f>
        <v>541.41999999999996</v>
      </c>
      <c r="K2055" s="362">
        <f>K2054</f>
        <v>57</v>
      </c>
      <c r="L2055" s="7" t="s">
        <v>18</v>
      </c>
      <c r="M2055" s="7">
        <v>2967731</v>
      </c>
      <c r="N2055" s="115">
        <v>0</v>
      </c>
      <c r="O2055" s="82">
        <v>1788302.74</v>
      </c>
      <c r="P2055" s="115">
        <v>0</v>
      </c>
      <c r="Q2055" s="115">
        <v>1179428.26</v>
      </c>
      <c r="R2055" s="115">
        <v>0</v>
      </c>
      <c r="S2055" s="7" t="s">
        <v>18</v>
      </c>
      <c r="T2055" s="7" t="s">
        <v>18</v>
      </c>
      <c r="U2055" s="28" t="s">
        <v>18</v>
      </c>
    </row>
    <row r="2056" spans="1:21" x14ac:dyDescent="0.2">
      <c r="A2056" s="904" t="s">
        <v>241</v>
      </c>
      <c r="B2056" s="225" t="s">
        <v>487</v>
      </c>
      <c r="C2056" s="211" t="s">
        <v>40</v>
      </c>
      <c r="D2056" s="211">
        <v>1981</v>
      </c>
      <c r="E2056" s="211">
        <v>2013</v>
      </c>
      <c r="F2056" s="212" t="s">
        <v>100</v>
      </c>
      <c r="G2056" s="211">
        <v>4</v>
      </c>
      <c r="H2056" s="367">
        <v>4695.1000000000004</v>
      </c>
      <c r="I2056" s="213">
        <v>3259.9</v>
      </c>
      <c r="J2056" s="213">
        <v>1122.6600000000001</v>
      </c>
      <c r="K2056" s="356">
        <v>166</v>
      </c>
      <c r="L2056" s="11" t="s">
        <v>95</v>
      </c>
      <c r="M2056" s="213">
        <v>2085279</v>
      </c>
      <c r="N2056" s="213">
        <v>0</v>
      </c>
      <c r="O2056" s="213">
        <v>1256552.6099999999</v>
      </c>
      <c r="P2056" s="213">
        <v>0</v>
      </c>
      <c r="Q2056" s="213">
        <v>828726.39</v>
      </c>
      <c r="R2056" s="213">
        <v>0</v>
      </c>
      <c r="S2056" s="213">
        <f>M2056/I2056</f>
        <v>639.67575692505898</v>
      </c>
      <c r="T2056" s="213">
        <v>505.46</v>
      </c>
      <c r="U2056" s="257" t="s">
        <v>486</v>
      </c>
    </row>
    <row r="2057" spans="1:21" ht="13.5" thickBot="1" x14ac:dyDescent="0.25">
      <c r="A2057" s="226" t="s">
        <v>241</v>
      </c>
      <c r="B2057" s="74" t="s">
        <v>487</v>
      </c>
      <c r="C2057" s="59" t="s">
        <v>40</v>
      </c>
      <c r="D2057" s="59">
        <v>1981</v>
      </c>
      <c r="E2057" s="59">
        <v>2013</v>
      </c>
      <c r="F2057" s="76" t="s">
        <v>100</v>
      </c>
      <c r="G2057" s="59">
        <v>4</v>
      </c>
      <c r="H2057" s="207">
        <v>4695.1000000000004</v>
      </c>
      <c r="I2057" s="60">
        <v>3259.9</v>
      </c>
      <c r="J2057" s="60">
        <v>1122.6600000000001</v>
      </c>
      <c r="K2057" s="358">
        <v>166</v>
      </c>
      <c r="L2057" s="104" t="s">
        <v>34</v>
      </c>
      <c r="M2057" s="60">
        <v>1113115</v>
      </c>
      <c r="N2057" s="60">
        <v>0</v>
      </c>
      <c r="O2057" s="60">
        <v>670743.61</v>
      </c>
      <c r="P2057" s="60">
        <v>0</v>
      </c>
      <c r="Q2057" s="60">
        <v>442371.39</v>
      </c>
      <c r="R2057" s="60">
        <v>0</v>
      </c>
      <c r="S2057" s="60">
        <f>M2057/I2057</f>
        <v>341.4567931531642</v>
      </c>
      <c r="T2057" s="60">
        <v>351.99</v>
      </c>
      <c r="U2057" s="258" t="s">
        <v>486</v>
      </c>
    </row>
    <row r="2058" spans="1:21" ht="13.5" thickBot="1" x14ac:dyDescent="0.25">
      <c r="A2058" s="87"/>
      <c r="B2058" s="33" t="s">
        <v>31</v>
      </c>
      <c r="C2058" s="25" t="s">
        <v>18</v>
      </c>
      <c r="D2058" s="25" t="s">
        <v>18</v>
      </c>
      <c r="E2058" s="25" t="s">
        <v>18</v>
      </c>
      <c r="F2058" s="25" t="s">
        <v>18</v>
      </c>
      <c r="G2058" s="25" t="s">
        <v>18</v>
      </c>
      <c r="H2058" s="115">
        <f>H2057</f>
        <v>4695.1000000000004</v>
      </c>
      <c r="I2058" s="115">
        <f>I2057</f>
        <v>3259.9</v>
      </c>
      <c r="J2058" s="115">
        <f>J2057</f>
        <v>1122.6600000000001</v>
      </c>
      <c r="K2058" s="361">
        <f>K2057</f>
        <v>166</v>
      </c>
      <c r="L2058" s="16" t="s">
        <v>18</v>
      </c>
      <c r="M2058" s="7">
        <v>3198394</v>
      </c>
      <c r="N2058" s="7">
        <v>0</v>
      </c>
      <c r="O2058" s="7">
        <v>1927296.2199999997</v>
      </c>
      <c r="P2058" s="7">
        <v>0</v>
      </c>
      <c r="Q2058" s="7">
        <v>1271097.78</v>
      </c>
      <c r="R2058" s="7">
        <v>0</v>
      </c>
      <c r="S2058" s="7" t="s">
        <v>18</v>
      </c>
      <c r="T2058" s="7" t="s">
        <v>18</v>
      </c>
      <c r="U2058" s="28" t="s">
        <v>18</v>
      </c>
    </row>
    <row r="2059" spans="1:21" ht="13.5" thickBot="1" x14ac:dyDescent="0.25">
      <c r="A2059" s="248" t="s">
        <v>242</v>
      </c>
      <c r="B2059" s="249" t="s">
        <v>105</v>
      </c>
      <c r="C2059" s="250" t="s">
        <v>40</v>
      </c>
      <c r="D2059" s="259">
        <v>1974</v>
      </c>
      <c r="E2059" s="259"/>
      <c r="F2059" s="251" t="s">
        <v>52</v>
      </c>
      <c r="G2059" s="250">
        <v>3</v>
      </c>
      <c r="H2059" s="252">
        <v>1743.8</v>
      </c>
      <c r="I2059" s="252">
        <v>1115</v>
      </c>
      <c r="J2059" s="252">
        <v>509.04</v>
      </c>
      <c r="K2059" s="360">
        <v>63</v>
      </c>
      <c r="L2059" s="194" t="s">
        <v>95</v>
      </c>
      <c r="M2059" s="252">
        <v>1469989</v>
      </c>
      <c r="N2059" s="252">
        <v>0</v>
      </c>
      <c r="O2059" s="254">
        <v>851013.17</v>
      </c>
      <c r="P2059" s="253">
        <v>57712.36</v>
      </c>
      <c r="Q2059" s="253">
        <v>561263.47</v>
      </c>
      <c r="R2059" s="252">
        <v>0</v>
      </c>
      <c r="S2059" s="252">
        <f>M2059/I2059</f>
        <v>1318.3757847533632</v>
      </c>
      <c r="T2059" s="254">
        <v>842.98</v>
      </c>
      <c r="U2059" s="255" t="s">
        <v>486</v>
      </c>
    </row>
    <row r="2060" spans="1:21" ht="13.5" thickBot="1" x14ac:dyDescent="0.25">
      <c r="A2060" s="256"/>
      <c r="B2060" s="33" t="s">
        <v>31</v>
      </c>
      <c r="C2060" s="25" t="s">
        <v>18</v>
      </c>
      <c r="D2060" s="25" t="s">
        <v>18</v>
      </c>
      <c r="E2060" s="25" t="s">
        <v>18</v>
      </c>
      <c r="F2060" s="25" t="s">
        <v>18</v>
      </c>
      <c r="G2060" s="25" t="s">
        <v>18</v>
      </c>
      <c r="H2060" s="334">
        <f>H2059</f>
        <v>1743.8</v>
      </c>
      <c r="I2060" s="334">
        <f>I2059</f>
        <v>1115</v>
      </c>
      <c r="J2060" s="334">
        <f>J2059</f>
        <v>509.04</v>
      </c>
      <c r="K2060" s="362">
        <f>K2059</f>
        <v>63</v>
      </c>
      <c r="L2060" s="7" t="s">
        <v>18</v>
      </c>
      <c r="M2060" s="7">
        <v>1469989</v>
      </c>
      <c r="N2060" s="115">
        <v>0</v>
      </c>
      <c r="O2060" s="82">
        <v>851013.17</v>
      </c>
      <c r="P2060" s="115">
        <v>57712.36</v>
      </c>
      <c r="Q2060" s="115">
        <v>561263.47</v>
      </c>
      <c r="R2060" s="115">
        <v>0</v>
      </c>
      <c r="S2060" s="7" t="s">
        <v>18</v>
      </c>
      <c r="T2060" s="7" t="s">
        <v>18</v>
      </c>
      <c r="U2060" s="28" t="s">
        <v>18</v>
      </c>
    </row>
    <row r="2061" spans="1:21" ht="13.5" thickBot="1" x14ac:dyDescent="0.25">
      <c r="A2061" s="248" t="s">
        <v>243</v>
      </c>
      <c r="B2061" s="249" t="s">
        <v>488</v>
      </c>
      <c r="C2061" s="250" t="s">
        <v>40</v>
      </c>
      <c r="D2061" s="250">
        <v>1970</v>
      </c>
      <c r="E2061" s="250">
        <v>2015</v>
      </c>
      <c r="F2061" s="251" t="s">
        <v>99</v>
      </c>
      <c r="G2061" s="250">
        <v>2</v>
      </c>
      <c r="H2061" s="252">
        <v>693</v>
      </c>
      <c r="I2061" s="252">
        <v>637.9</v>
      </c>
      <c r="J2061" s="252">
        <v>430.92</v>
      </c>
      <c r="K2061" s="360">
        <v>41</v>
      </c>
      <c r="L2061" s="194" t="s">
        <v>41</v>
      </c>
      <c r="M2061" s="252">
        <v>244728</v>
      </c>
      <c r="N2061" s="166">
        <v>0</v>
      </c>
      <c r="O2061" s="252">
        <v>147468.81</v>
      </c>
      <c r="P2061" s="252">
        <v>0</v>
      </c>
      <c r="Q2061" s="252">
        <v>97259.19</v>
      </c>
      <c r="R2061" s="166">
        <v>0</v>
      </c>
      <c r="S2061" s="252">
        <f>M2061/I2061</f>
        <v>383.64633955165385</v>
      </c>
      <c r="T2061" s="252">
        <v>85.16</v>
      </c>
      <c r="U2061" s="255" t="s">
        <v>486</v>
      </c>
    </row>
    <row r="2062" spans="1:21" ht="13.5" thickBot="1" x14ac:dyDescent="0.25">
      <c r="A2062" s="256"/>
      <c r="B2062" s="33" t="s">
        <v>31</v>
      </c>
      <c r="C2062" s="25" t="s">
        <v>18</v>
      </c>
      <c r="D2062" s="25" t="s">
        <v>18</v>
      </c>
      <c r="E2062" s="25" t="s">
        <v>18</v>
      </c>
      <c r="F2062" s="25" t="s">
        <v>18</v>
      </c>
      <c r="G2062" s="25" t="s">
        <v>18</v>
      </c>
      <c r="H2062" s="7">
        <f>H2061</f>
        <v>693</v>
      </c>
      <c r="I2062" s="7">
        <f>I2061</f>
        <v>637.9</v>
      </c>
      <c r="J2062" s="7">
        <f>J2061</f>
        <v>430.92</v>
      </c>
      <c r="K2062" s="335">
        <f>K2061</f>
        <v>41</v>
      </c>
      <c r="L2062" s="16" t="s">
        <v>18</v>
      </c>
      <c r="M2062" s="7">
        <v>244728</v>
      </c>
      <c r="N2062" s="7">
        <v>0</v>
      </c>
      <c r="O2062" s="7">
        <v>147468.81</v>
      </c>
      <c r="P2062" s="7">
        <v>0</v>
      </c>
      <c r="Q2062" s="7">
        <v>97259.19</v>
      </c>
      <c r="R2062" s="7">
        <v>0</v>
      </c>
      <c r="S2062" s="7" t="s">
        <v>18</v>
      </c>
      <c r="T2062" s="7" t="s">
        <v>18</v>
      </c>
      <c r="U2062" s="28" t="s">
        <v>18</v>
      </c>
    </row>
    <row r="2063" spans="1:21" ht="25.5" customHeight="1" thickBot="1" x14ac:dyDescent="0.25">
      <c r="A2063" s="152">
        <v>6</v>
      </c>
      <c r="B2063" s="27" t="s">
        <v>169</v>
      </c>
      <c r="C2063" s="25" t="s">
        <v>18</v>
      </c>
      <c r="D2063" s="25" t="s">
        <v>18</v>
      </c>
      <c r="E2063" s="25" t="s">
        <v>18</v>
      </c>
      <c r="F2063" s="25" t="s">
        <v>18</v>
      </c>
      <c r="G2063" s="25" t="s">
        <v>18</v>
      </c>
      <c r="H2063" s="82">
        <f>H2064+H2068+H2071+H2077</f>
        <v>2211.3000000000002</v>
      </c>
      <c r="I2063" s="82">
        <f>I2064+I2068+I2071+I2077</f>
        <v>1574.5</v>
      </c>
      <c r="J2063" s="82">
        <f>J2064+J2068+J2071+J2077</f>
        <v>942.61</v>
      </c>
      <c r="K2063" s="359">
        <f>K2064+K2068+K2071+K2077</f>
        <v>74</v>
      </c>
      <c r="L2063" s="16" t="s">
        <v>18</v>
      </c>
      <c r="M2063" s="7">
        <f>M2064+M2068+M2071</f>
        <v>14499979.4</v>
      </c>
      <c r="N2063" s="82">
        <f t="shared" ref="N2063:R2063" si="658">N2064+N2068+N2071</f>
        <v>0</v>
      </c>
      <c r="O2063" s="82">
        <f t="shared" si="658"/>
        <v>9313948.0700000003</v>
      </c>
      <c r="P2063" s="82">
        <f t="shared" si="658"/>
        <v>241209.69</v>
      </c>
      <c r="Q2063" s="82">
        <f t="shared" si="658"/>
        <v>4944821.6400000006</v>
      </c>
      <c r="R2063" s="82">
        <f t="shared" si="658"/>
        <v>0</v>
      </c>
      <c r="S2063" s="7" t="s">
        <v>18</v>
      </c>
      <c r="T2063" s="7" t="s">
        <v>18</v>
      </c>
      <c r="U2063" s="28" t="s">
        <v>18</v>
      </c>
    </row>
    <row r="2064" spans="1:21" ht="24" customHeight="1" thickBot="1" x14ac:dyDescent="0.25">
      <c r="A2064" s="155" t="s">
        <v>245</v>
      </c>
      <c r="B2064" s="27" t="s">
        <v>170</v>
      </c>
      <c r="C2064" s="25" t="s">
        <v>18</v>
      </c>
      <c r="D2064" s="25" t="s">
        <v>18</v>
      </c>
      <c r="E2064" s="25" t="s">
        <v>18</v>
      </c>
      <c r="F2064" s="25" t="s">
        <v>18</v>
      </c>
      <c r="G2064" s="25" t="s">
        <v>18</v>
      </c>
      <c r="H2064" s="7">
        <f>H2067</f>
        <v>558.4</v>
      </c>
      <c r="I2064" s="7">
        <f>I2067</f>
        <v>514.4</v>
      </c>
      <c r="J2064" s="7">
        <f>J2067</f>
        <v>322.61</v>
      </c>
      <c r="K2064" s="335">
        <f>K2067</f>
        <v>24</v>
      </c>
      <c r="L2064" s="16" t="s">
        <v>18</v>
      </c>
      <c r="M2064" s="7">
        <v>10741060.4</v>
      </c>
      <c r="N2064" s="7">
        <v>0</v>
      </c>
      <c r="O2064" s="7">
        <v>7229924.870000001</v>
      </c>
      <c r="P2064" s="7">
        <v>0</v>
      </c>
      <c r="Q2064" s="7">
        <v>3511135.53</v>
      </c>
      <c r="R2064" s="7">
        <v>0</v>
      </c>
      <c r="S2064" s="7" t="s">
        <v>18</v>
      </c>
      <c r="T2064" s="7" t="s">
        <v>18</v>
      </c>
      <c r="U2064" s="28" t="s">
        <v>18</v>
      </c>
    </row>
    <row r="2065" spans="1:21" x14ac:dyDescent="0.2">
      <c r="A2065" s="904" t="s">
        <v>246</v>
      </c>
      <c r="B2065" s="260" t="s">
        <v>489</v>
      </c>
      <c r="C2065" s="211" t="s">
        <v>40</v>
      </c>
      <c r="D2065" s="906">
        <v>1970</v>
      </c>
      <c r="E2065" s="906"/>
      <c r="F2065" s="211" t="s">
        <v>110</v>
      </c>
      <c r="G2065" s="906">
        <v>2</v>
      </c>
      <c r="H2065" s="213">
        <v>558.4</v>
      </c>
      <c r="I2065" s="213">
        <v>514.4</v>
      </c>
      <c r="J2065" s="213">
        <v>322.61</v>
      </c>
      <c r="K2065" s="356">
        <v>24</v>
      </c>
      <c r="L2065" s="11" t="s">
        <v>83</v>
      </c>
      <c r="M2065" s="213">
        <v>7132040</v>
      </c>
      <c r="N2065" s="213">
        <v>0</v>
      </c>
      <c r="O2065" s="213">
        <v>4800653.8900000006</v>
      </c>
      <c r="P2065" s="213">
        <v>0</v>
      </c>
      <c r="Q2065" s="213">
        <v>2331386.11</v>
      </c>
      <c r="R2065" s="213">
        <v>0</v>
      </c>
      <c r="S2065" s="213">
        <f>M2065/H2065</f>
        <v>12772.277936962751</v>
      </c>
      <c r="T2065" s="213">
        <v>6283.81</v>
      </c>
      <c r="U2065" s="261">
        <v>44926</v>
      </c>
    </row>
    <row r="2066" spans="1:21" ht="13.5" thickBot="1" x14ac:dyDescent="0.25">
      <c r="A2066" s="226" t="s">
        <v>246</v>
      </c>
      <c r="B2066" s="58" t="s">
        <v>489</v>
      </c>
      <c r="C2066" s="59" t="s">
        <v>40</v>
      </c>
      <c r="D2066" s="75">
        <v>1970</v>
      </c>
      <c r="E2066" s="75"/>
      <c r="F2066" s="59" t="s">
        <v>110</v>
      </c>
      <c r="G2066" s="75">
        <v>2</v>
      </c>
      <c r="H2066" s="60">
        <v>558.4</v>
      </c>
      <c r="I2066" s="60">
        <v>514.4</v>
      </c>
      <c r="J2066" s="60">
        <v>322.61</v>
      </c>
      <c r="K2066" s="358">
        <v>24</v>
      </c>
      <c r="L2066" s="104" t="s">
        <v>49</v>
      </c>
      <c r="M2066" s="60">
        <v>3609020.4</v>
      </c>
      <c r="N2066" s="60"/>
      <c r="O2066" s="60">
        <v>2429270.98</v>
      </c>
      <c r="P2066" s="60">
        <v>0</v>
      </c>
      <c r="Q2066" s="60">
        <v>1179749.42</v>
      </c>
      <c r="R2066" s="60">
        <v>0</v>
      </c>
      <c r="S2066" s="60">
        <f>M2066/J2066</f>
        <v>11186.945227984254</v>
      </c>
      <c r="T2066" s="60">
        <v>11783.72</v>
      </c>
      <c r="U2066" s="237">
        <v>44926</v>
      </c>
    </row>
    <row r="2067" spans="1:21" ht="13.5" thickBot="1" x14ac:dyDescent="0.25">
      <c r="A2067" s="256"/>
      <c r="B2067" s="33" t="s">
        <v>31</v>
      </c>
      <c r="C2067" s="25" t="s">
        <v>18</v>
      </c>
      <c r="D2067" s="25" t="s">
        <v>18</v>
      </c>
      <c r="E2067" s="25" t="s">
        <v>18</v>
      </c>
      <c r="F2067" s="25" t="s">
        <v>18</v>
      </c>
      <c r="G2067" s="25" t="s">
        <v>18</v>
      </c>
      <c r="H2067" s="115">
        <f>H2065</f>
        <v>558.4</v>
      </c>
      <c r="I2067" s="115">
        <f>I2065</f>
        <v>514.4</v>
      </c>
      <c r="J2067" s="115">
        <f>J2065</f>
        <v>322.61</v>
      </c>
      <c r="K2067" s="361">
        <f>K2065</f>
        <v>24</v>
      </c>
      <c r="L2067" s="16" t="s">
        <v>18</v>
      </c>
      <c r="M2067" s="7">
        <v>10741060.4</v>
      </c>
      <c r="N2067" s="115">
        <v>0</v>
      </c>
      <c r="O2067" s="115">
        <v>7229924.870000001</v>
      </c>
      <c r="P2067" s="115">
        <v>0</v>
      </c>
      <c r="Q2067" s="115">
        <v>3511135.53</v>
      </c>
      <c r="R2067" s="115">
        <v>0</v>
      </c>
      <c r="S2067" s="7" t="s">
        <v>18</v>
      </c>
      <c r="T2067" s="7" t="s">
        <v>18</v>
      </c>
      <c r="U2067" s="28" t="s">
        <v>18</v>
      </c>
    </row>
    <row r="2068" spans="1:21" ht="13.5" thickBot="1" x14ac:dyDescent="0.25">
      <c r="A2068" s="155" t="s">
        <v>252</v>
      </c>
      <c r="B2068" s="27" t="s">
        <v>171</v>
      </c>
      <c r="C2068" s="25" t="s">
        <v>18</v>
      </c>
      <c r="D2068" s="25" t="s">
        <v>18</v>
      </c>
      <c r="E2068" s="25" t="s">
        <v>18</v>
      </c>
      <c r="F2068" s="25" t="s">
        <v>18</v>
      </c>
      <c r="G2068" s="25" t="s">
        <v>18</v>
      </c>
      <c r="H2068" s="7">
        <f>H2070</f>
        <v>752.5</v>
      </c>
      <c r="I2068" s="7">
        <f>I2070</f>
        <v>532.1</v>
      </c>
      <c r="J2068" s="7">
        <f>J2070</f>
        <v>0</v>
      </c>
      <c r="K2068" s="335">
        <f>K2070</f>
        <v>26</v>
      </c>
      <c r="L2068" s="16" t="s">
        <v>18</v>
      </c>
      <c r="M2068" s="7">
        <f>M2070</f>
        <v>2941462</v>
      </c>
      <c r="N2068" s="7">
        <f t="shared" ref="N2068:R2068" si="659">N2070</f>
        <v>0</v>
      </c>
      <c r="O2068" s="7">
        <f t="shared" si="659"/>
        <v>1564006.77</v>
      </c>
      <c r="P2068" s="7">
        <f t="shared" si="659"/>
        <v>241209.69</v>
      </c>
      <c r="Q2068" s="7">
        <f t="shared" si="659"/>
        <v>1136245.54</v>
      </c>
      <c r="R2068" s="7">
        <f t="shared" si="659"/>
        <v>0</v>
      </c>
      <c r="S2068" s="7" t="s">
        <v>18</v>
      </c>
      <c r="T2068" s="7" t="s">
        <v>18</v>
      </c>
      <c r="U2068" s="28" t="s">
        <v>18</v>
      </c>
    </row>
    <row r="2069" spans="1:21" ht="13.5" thickBot="1" x14ac:dyDescent="0.25">
      <c r="A2069" s="226" t="s">
        <v>253</v>
      </c>
      <c r="B2069" s="74" t="s">
        <v>490</v>
      </c>
      <c r="C2069" s="59" t="s">
        <v>40</v>
      </c>
      <c r="D2069" s="75">
        <v>1972</v>
      </c>
      <c r="E2069" s="75">
        <v>1972</v>
      </c>
      <c r="F2069" s="59" t="s">
        <v>110</v>
      </c>
      <c r="G2069" s="59">
        <v>2</v>
      </c>
      <c r="H2069" s="60">
        <v>752.5</v>
      </c>
      <c r="I2069" s="60">
        <v>532.1</v>
      </c>
      <c r="J2069" s="60">
        <v>0</v>
      </c>
      <c r="K2069" s="358">
        <v>26</v>
      </c>
      <c r="L2069" s="63" t="s">
        <v>491</v>
      </c>
      <c r="M2069" s="60">
        <v>2941462</v>
      </c>
      <c r="N2069" s="60">
        <v>0</v>
      </c>
      <c r="O2069" s="60">
        <v>1564006.77</v>
      </c>
      <c r="P2069" s="60">
        <v>241209.69</v>
      </c>
      <c r="Q2069" s="60">
        <v>1136245.54</v>
      </c>
      <c r="R2069" s="60">
        <v>0</v>
      </c>
      <c r="S2069" s="60">
        <f>M2069/I2069</f>
        <v>5528.0248073670364</v>
      </c>
      <c r="T2069" s="60">
        <v>3992.57</v>
      </c>
      <c r="U2069" s="276">
        <v>44926</v>
      </c>
    </row>
    <row r="2070" spans="1:21" ht="13.5" thickBot="1" x14ac:dyDescent="0.25">
      <c r="A2070" s="256"/>
      <c r="B2070" s="33" t="s">
        <v>31</v>
      </c>
      <c r="C2070" s="25" t="s">
        <v>18</v>
      </c>
      <c r="D2070" s="25" t="s">
        <v>18</v>
      </c>
      <c r="E2070" s="25" t="s">
        <v>18</v>
      </c>
      <c r="F2070" s="25" t="s">
        <v>18</v>
      </c>
      <c r="G2070" s="25" t="s">
        <v>18</v>
      </c>
      <c r="H2070" s="115">
        <f>H2069</f>
        <v>752.5</v>
      </c>
      <c r="I2070" s="115">
        <f>I2069</f>
        <v>532.1</v>
      </c>
      <c r="J2070" s="115">
        <f>J2069</f>
        <v>0</v>
      </c>
      <c r="K2070" s="361">
        <f>K2069</f>
        <v>26</v>
      </c>
      <c r="L2070" s="16" t="s">
        <v>18</v>
      </c>
      <c r="M2070" s="7">
        <f t="shared" ref="M2070:P2070" si="660">M2069</f>
        <v>2941462</v>
      </c>
      <c r="N2070" s="7">
        <f t="shared" si="660"/>
        <v>0</v>
      </c>
      <c r="O2070" s="7">
        <f t="shared" si="660"/>
        <v>1564006.77</v>
      </c>
      <c r="P2070" s="7">
        <f t="shared" si="660"/>
        <v>241209.69</v>
      </c>
      <c r="Q2070" s="7">
        <f>Q2069</f>
        <v>1136245.54</v>
      </c>
      <c r="R2070" s="7">
        <v>0</v>
      </c>
      <c r="S2070" s="7" t="s">
        <v>18</v>
      </c>
      <c r="T2070" s="7" t="s">
        <v>18</v>
      </c>
      <c r="U2070" s="28" t="s">
        <v>18</v>
      </c>
    </row>
    <row r="2071" spans="1:21" ht="13.5" thickBot="1" x14ac:dyDescent="0.25">
      <c r="A2071" s="155" t="s">
        <v>255</v>
      </c>
      <c r="B2071" s="27" t="s">
        <v>258</v>
      </c>
      <c r="C2071" s="25" t="s">
        <v>18</v>
      </c>
      <c r="D2071" s="25" t="s">
        <v>18</v>
      </c>
      <c r="E2071" s="25" t="s">
        <v>18</v>
      </c>
      <c r="F2071" s="25" t="s">
        <v>18</v>
      </c>
      <c r="G2071" s="25" t="s">
        <v>18</v>
      </c>
      <c r="H2071" s="7">
        <f>H2074+H2076</f>
        <v>900.4</v>
      </c>
      <c r="I2071" s="7">
        <f>I2074+I2076</f>
        <v>528</v>
      </c>
      <c r="J2071" s="7">
        <f>J2074+J2076</f>
        <v>620</v>
      </c>
      <c r="K2071" s="335">
        <f>K2074+K2076</f>
        <v>24</v>
      </c>
      <c r="L2071" s="16" t="s">
        <v>18</v>
      </c>
      <c r="M2071" s="7">
        <v>817457</v>
      </c>
      <c r="N2071" s="7">
        <v>0</v>
      </c>
      <c r="O2071" s="7">
        <v>520016.43</v>
      </c>
      <c r="P2071" s="7">
        <v>0</v>
      </c>
      <c r="Q2071" s="7">
        <v>297440.57</v>
      </c>
      <c r="R2071" s="7">
        <v>0</v>
      </c>
      <c r="S2071" s="7" t="s">
        <v>18</v>
      </c>
      <c r="T2071" s="7" t="s">
        <v>18</v>
      </c>
      <c r="U2071" s="28" t="s">
        <v>18</v>
      </c>
    </row>
    <row r="2072" spans="1:21" x14ac:dyDescent="0.2">
      <c r="A2072" s="196" t="s">
        <v>256</v>
      </c>
      <c r="B2072" s="66" t="s">
        <v>492</v>
      </c>
      <c r="C2072" s="38" t="s">
        <v>40</v>
      </c>
      <c r="D2072" s="39">
        <v>1960</v>
      </c>
      <c r="E2072" s="39"/>
      <c r="F2072" s="38" t="s">
        <v>257</v>
      </c>
      <c r="G2072" s="38">
        <v>1</v>
      </c>
      <c r="H2072" s="40">
        <v>320</v>
      </c>
      <c r="I2072" s="40">
        <v>218.8</v>
      </c>
      <c r="J2072" s="40">
        <v>300</v>
      </c>
      <c r="K2072" s="353">
        <v>11</v>
      </c>
      <c r="L2072" s="8" t="s">
        <v>95</v>
      </c>
      <c r="M2072" s="40">
        <v>259290</v>
      </c>
      <c r="N2072" s="6">
        <v>0</v>
      </c>
      <c r="O2072" s="40">
        <v>164944.53</v>
      </c>
      <c r="P2072" s="6">
        <v>0</v>
      </c>
      <c r="Q2072" s="40">
        <v>94345.47</v>
      </c>
      <c r="R2072" s="6">
        <v>0</v>
      </c>
      <c r="S2072" s="40">
        <f>M2072/H2072</f>
        <v>810.28125</v>
      </c>
      <c r="T2072" s="40">
        <v>810.28</v>
      </c>
      <c r="U2072" s="186">
        <v>44926</v>
      </c>
    </row>
    <row r="2073" spans="1:21" ht="13.5" thickBot="1" x14ac:dyDescent="0.25">
      <c r="A2073" s="226" t="s">
        <v>256</v>
      </c>
      <c r="B2073" s="74" t="s">
        <v>492</v>
      </c>
      <c r="C2073" s="59" t="s">
        <v>40</v>
      </c>
      <c r="D2073" s="75">
        <v>1960</v>
      </c>
      <c r="E2073" s="75"/>
      <c r="F2073" s="59" t="s">
        <v>257</v>
      </c>
      <c r="G2073" s="59">
        <v>1</v>
      </c>
      <c r="H2073" s="60">
        <v>320</v>
      </c>
      <c r="I2073" s="60">
        <v>218.8</v>
      </c>
      <c r="J2073" s="60">
        <v>300</v>
      </c>
      <c r="K2073" s="358">
        <v>11</v>
      </c>
      <c r="L2073" s="63" t="s">
        <v>41</v>
      </c>
      <c r="M2073" s="32">
        <v>198371</v>
      </c>
      <c r="N2073" s="60">
        <v>0</v>
      </c>
      <c r="O2073" s="60">
        <v>126191.57</v>
      </c>
      <c r="P2073" s="60">
        <v>0</v>
      </c>
      <c r="Q2073" s="60">
        <v>72179.429999999993</v>
      </c>
      <c r="R2073" s="60">
        <v>0</v>
      </c>
      <c r="S2073" s="60">
        <f>M2073/H2073</f>
        <v>619.90937499999995</v>
      </c>
      <c r="T2073" s="60">
        <v>619.91</v>
      </c>
      <c r="U2073" s="276">
        <v>44926</v>
      </c>
    </row>
    <row r="2074" spans="1:21" ht="13.5" thickBot="1" x14ac:dyDescent="0.25">
      <c r="A2074" s="87"/>
      <c r="B2074" s="33" t="s">
        <v>31</v>
      </c>
      <c r="C2074" s="25" t="s">
        <v>18</v>
      </c>
      <c r="D2074" s="25" t="s">
        <v>18</v>
      </c>
      <c r="E2074" s="25" t="s">
        <v>18</v>
      </c>
      <c r="F2074" s="25" t="s">
        <v>18</v>
      </c>
      <c r="G2074" s="25" t="s">
        <v>18</v>
      </c>
      <c r="H2074" s="7">
        <f>H2072</f>
        <v>320</v>
      </c>
      <c r="I2074" s="7">
        <f>I2072</f>
        <v>218.8</v>
      </c>
      <c r="J2074" s="7">
        <f>J2072</f>
        <v>300</v>
      </c>
      <c r="K2074" s="335">
        <f>K2072</f>
        <v>11</v>
      </c>
      <c r="L2074" s="16" t="s">
        <v>18</v>
      </c>
      <c r="M2074" s="7">
        <v>457661</v>
      </c>
      <c r="N2074" s="7">
        <v>0</v>
      </c>
      <c r="O2074" s="7">
        <v>291136.09999999998</v>
      </c>
      <c r="P2074" s="7">
        <v>0</v>
      </c>
      <c r="Q2074" s="7">
        <v>166524.9</v>
      </c>
      <c r="R2074" s="7">
        <v>0</v>
      </c>
      <c r="S2074" s="7" t="s">
        <v>18</v>
      </c>
      <c r="T2074" s="7" t="s">
        <v>18</v>
      </c>
      <c r="U2074" s="28" t="s">
        <v>18</v>
      </c>
    </row>
    <row r="2075" spans="1:21" ht="13.5" thickBot="1" x14ac:dyDescent="0.25">
      <c r="A2075" s="223" t="s">
        <v>259</v>
      </c>
      <c r="B2075" s="68" t="s">
        <v>901</v>
      </c>
      <c r="C2075" s="30" t="s">
        <v>40</v>
      </c>
      <c r="D2075" s="31">
        <v>1972</v>
      </c>
      <c r="E2075" s="31">
        <v>2016</v>
      </c>
      <c r="F2075" s="30" t="s">
        <v>110</v>
      </c>
      <c r="G2075" s="30">
        <v>2</v>
      </c>
      <c r="H2075" s="32">
        <v>580.4</v>
      </c>
      <c r="I2075" s="32">
        <v>309.2</v>
      </c>
      <c r="J2075" s="32">
        <v>320</v>
      </c>
      <c r="K2075" s="357">
        <v>13</v>
      </c>
      <c r="L2075" s="17" t="s">
        <v>41</v>
      </c>
      <c r="M2075" s="32">
        <v>359796</v>
      </c>
      <c r="N2075" s="32">
        <v>0</v>
      </c>
      <c r="O2075" s="32">
        <v>228880.33000000002</v>
      </c>
      <c r="P2075" s="32">
        <v>0</v>
      </c>
      <c r="Q2075" s="32">
        <v>130915.67</v>
      </c>
      <c r="R2075" s="32">
        <v>0</v>
      </c>
      <c r="S2075" s="32">
        <f>M2075/H2075</f>
        <v>619.91040661612681</v>
      </c>
      <c r="T2075" s="32">
        <v>619.91</v>
      </c>
      <c r="U2075" s="272">
        <v>44926</v>
      </c>
    </row>
    <row r="2076" spans="1:21" ht="13.5" thickBot="1" x14ac:dyDescent="0.25">
      <c r="A2076" s="262"/>
      <c r="B2076" s="33" t="s">
        <v>31</v>
      </c>
      <c r="C2076" s="25" t="s">
        <v>18</v>
      </c>
      <c r="D2076" s="25" t="s">
        <v>18</v>
      </c>
      <c r="E2076" s="25" t="s">
        <v>18</v>
      </c>
      <c r="F2076" s="25" t="s">
        <v>18</v>
      </c>
      <c r="G2076" s="25" t="s">
        <v>18</v>
      </c>
      <c r="H2076" s="7">
        <f>H2075</f>
        <v>580.4</v>
      </c>
      <c r="I2076" s="7">
        <f>I2075</f>
        <v>309.2</v>
      </c>
      <c r="J2076" s="7">
        <f>J2075</f>
        <v>320</v>
      </c>
      <c r="K2076" s="335">
        <f>K2075</f>
        <v>13</v>
      </c>
      <c r="L2076" s="16" t="s">
        <v>18</v>
      </c>
      <c r="M2076" s="7">
        <v>359796</v>
      </c>
      <c r="N2076" s="7">
        <v>0</v>
      </c>
      <c r="O2076" s="7">
        <v>228880.33000000002</v>
      </c>
      <c r="P2076" s="7">
        <v>0</v>
      </c>
      <c r="Q2076" s="7">
        <v>130915.67</v>
      </c>
      <c r="R2076" s="7">
        <v>0</v>
      </c>
      <c r="S2076" s="7" t="s">
        <v>18</v>
      </c>
      <c r="T2076" s="7" t="s">
        <v>18</v>
      </c>
      <c r="U2076" s="28" t="s">
        <v>18</v>
      </c>
    </row>
    <row r="2077" spans="1:21" ht="13.5" thickBot="1" x14ac:dyDescent="0.25">
      <c r="A2077" s="155" t="s">
        <v>260</v>
      </c>
      <c r="B2077" s="27" t="s">
        <v>172</v>
      </c>
      <c r="C2077" s="25" t="s">
        <v>18</v>
      </c>
      <c r="D2077" s="25" t="s">
        <v>18</v>
      </c>
      <c r="E2077" s="25" t="s">
        <v>18</v>
      </c>
      <c r="F2077" s="25" t="s">
        <v>18</v>
      </c>
      <c r="G2077" s="25" t="s">
        <v>18</v>
      </c>
      <c r="H2077" s="7">
        <v>0</v>
      </c>
      <c r="I2077" s="7">
        <v>0</v>
      </c>
      <c r="J2077" s="7">
        <v>0</v>
      </c>
      <c r="K2077" s="335">
        <v>0</v>
      </c>
      <c r="L2077" s="16" t="s">
        <v>18</v>
      </c>
      <c r="M2077" s="7">
        <v>0</v>
      </c>
      <c r="N2077" s="7">
        <v>0</v>
      </c>
      <c r="O2077" s="7">
        <v>0</v>
      </c>
      <c r="P2077" s="7">
        <v>0</v>
      </c>
      <c r="Q2077" s="7">
        <v>0</v>
      </c>
      <c r="R2077" s="7">
        <v>0</v>
      </c>
      <c r="S2077" s="7" t="s">
        <v>18</v>
      </c>
      <c r="T2077" s="7" t="s">
        <v>18</v>
      </c>
      <c r="U2077" s="28" t="s">
        <v>18</v>
      </c>
    </row>
    <row r="2078" spans="1:21" ht="13.5" thickBot="1" x14ac:dyDescent="0.25">
      <c r="A2078" s="326" t="s">
        <v>628</v>
      </c>
      <c r="B2078" s="33" t="s">
        <v>630</v>
      </c>
      <c r="C2078" s="132" t="s">
        <v>18</v>
      </c>
      <c r="D2078" s="132" t="s">
        <v>18</v>
      </c>
      <c r="E2078" s="132" t="s">
        <v>18</v>
      </c>
      <c r="F2078" s="132" t="s">
        <v>18</v>
      </c>
      <c r="G2078" s="132" t="s">
        <v>18</v>
      </c>
      <c r="H2078" s="7">
        <v>0</v>
      </c>
      <c r="I2078" s="7">
        <v>0</v>
      </c>
      <c r="J2078" s="7"/>
      <c r="K2078" s="335">
        <v>0</v>
      </c>
      <c r="L2078" s="132" t="s">
        <v>18</v>
      </c>
      <c r="M2078" s="7">
        <v>0</v>
      </c>
      <c r="N2078" s="7">
        <v>0</v>
      </c>
      <c r="O2078" s="7">
        <v>0</v>
      </c>
      <c r="P2078" s="7">
        <v>0</v>
      </c>
      <c r="Q2078" s="7">
        <v>0</v>
      </c>
      <c r="R2078" s="7">
        <v>0</v>
      </c>
      <c r="S2078" s="7" t="s">
        <v>18</v>
      </c>
      <c r="T2078" s="7" t="s">
        <v>18</v>
      </c>
      <c r="U2078" s="28" t="s">
        <v>18</v>
      </c>
    </row>
    <row r="2079" spans="1:21" ht="30" customHeight="1" thickBot="1" x14ac:dyDescent="0.25">
      <c r="A2079" s="154" t="s">
        <v>67</v>
      </c>
      <c r="B2079" s="27" t="s">
        <v>173</v>
      </c>
      <c r="C2079" s="25" t="s">
        <v>18</v>
      </c>
      <c r="D2079" s="25" t="s">
        <v>18</v>
      </c>
      <c r="E2079" s="25" t="s">
        <v>18</v>
      </c>
      <c r="F2079" s="25" t="s">
        <v>18</v>
      </c>
      <c r="G2079" s="25" t="s">
        <v>18</v>
      </c>
      <c r="H2079" s="7">
        <f>H2080</f>
        <v>14341.500000000002</v>
      </c>
      <c r="I2079" s="7">
        <f>I2080</f>
        <v>10990.4</v>
      </c>
      <c r="J2079" s="7">
        <f>J2080</f>
        <v>5623.5</v>
      </c>
      <c r="K2079" s="335">
        <f>K2080</f>
        <v>400</v>
      </c>
      <c r="L2079" s="16" t="s">
        <v>18</v>
      </c>
      <c r="M2079" s="7">
        <f>M2080+M2126</f>
        <v>29358842</v>
      </c>
      <c r="N2079" s="7">
        <f t="shared" ref="N2079:R2079" si="661">N2080+N2126</f>
        <v>0</v>
      </c>
      <c r="O2079" s="7">
        <f t="shared" si="661"/>
        <v>18860212.34</v>
      </c>
      <c r="P2079" s="7">
        <f t="shared" si="661"/>
        <v>0</v>
      </c>
      <c r="Q2079" s="7">
        <f t="shared" si="661"/>
        <v>10498629.66</v>
      </c>
      <c r="R2079" s="7">
        <f t="shared" si="661"/>
        <v>0</v>
      </c>
      <c r="S2079" s="7" t="s">
        <v>18</v>
      </c>
      <c r="T2079" s="7" t="s">
        <v>18</v>
      </c>
      <c r="U2079" s="28" t="s">
        <v>18</v>
      </c>
    </row>
    <row r="2080" spans="1:21" ht="13.5" thickBot="1" x14ac:dyDescent="0.25">
      <c r="A2080" s="155" t="s">
        <v>262</v>
      </c>
      <c r="B2080" s="27" t="s">
        <v>174</v>
      </c>
      <c r="C2080" s="25" t="s">
        <v>18</v>
      </c>
      <c r="D2080" s="25" t="s">
        <v>18</v>
      </c>
      <c r="E2080" s="25" t="s">
        <v>18</v>
      </c>
      <c r="F2080" s="25" t="s">
        <v>18</v>
      </c>
      <c r="G2080" s="25" t="s">
        <v>18</v>
      </c>
      <c r="H2080" s="7">
        <f>H2085+H2090+H2093+H2100+H2102+H2109+H2118+H2125</f>
        <v>14341.500000000002</v>
      </c>
      <c r="I2080" s="7">
        <f>I2085+I2090+I2093+I2100+I2102+I2109+I2118+I2125</f>
        <v>10990.4</v>
      </c>
      <c r="J2080" s="7">
        <f>J2085+J2090+J2093+J2100+J2102+J2109+J2118+J2125</f>
        <v>5623.5</v>
      </c>
      <c r="K2080" s="335">
        <f>K2085+K2090+K2093+K2100+K2102+K2109+K2118+K2125</f>
        <v>400</v>
      </c>
      <c r="L2080" s="16" t="s">
        <v>18</v>
      </c>
      <c r="M2080" s="7">
        <v>29358842</v>
      </c>
      <c r="N2080" s="7">
        <v>0</v>
      </c>
      <c r="O2080" s="7">
        <v>18860212.34</v>
      </c>
      <c r="P2080" s="7">
        <v>0</v>
      </c>
      <c r="Q2080" s="7">
        <v>10498629.66</v>
      </c>
      <c r="R2080" s="7">
        <v>0</v>
      </c>
      <c r="S2080" s="7" t="s">
        <v>18</v>
      </c>
      <c r="T2080" s="7" t="s">
        <v>18</v>
      </c>
      <c r="U2080" s="28" t="s">
        <v>18</v>
      </c>
    </row>
    <row r="2081" spans="1:21" x14ac:dyDescent="0.2">
      <c r="A2081" s="223" t="s">
        <v>247</v>
      </c>
      <c r="B2081" s="66" t="s">
        <v>493</v>
      </c>
      <c r="C2081" s="38" t="s">
        <v>40</v>
      </c>
      <c r="D2081" s="39">
        <v>1988</v>
      </c>
      <c r="E2081" s="39">
        <v>1988</v>
      </c>
      <c r="F2081" s="67" t="s">
        <v>380</v>
      </c>
      <c r="G2081" s="38">
        <v>2</v>
      </c>
      <c r="H2081" s="40">
        <v>942.6</v>
      </c>
      <c r="I2081" s="40">
        <v>619.4</v>
      </c>
      <c r="J2081" s="40">
        <v>487.5</v>
      </c>
      <c r="K2081" s="353">
        <v>23</v>
      </c>
      <c r="L2081" s="112" t="s">
        <v>36</v>
      </c>
      <c r="M2081" s="40">
        <v>1726187</v>
      </c>
      <c r="N2081" s="40">
        <v>0</v>
      </c>
      <c r="O2081" s="40">
        <v>1108907.95</v>
      </c>
      <c r="P2081" s="40">
        <v>0</v>
      </c>
      <c r="Q2081" s="40">
        <v>617279.05000000005</v>
      </c>
      <c r="R2081" s="40">
        <v>0</v>
      </c>
      <c r="S2081" s="40">
        <f>M2081/I2081</f>
        <v>2786.86955117856</v>
      </c>
      <c r="T2081" s="40">
        <v>2786.87</v>
      </c>
      <c r="U2081" s="186">
        <v>44926</v>
      </c>
    </row>
    <row r="2082" spans="1:21" x14ac:dyDescent="0.2">
      <c r="A2082" s="226" t="s">
        <v>247</v>
      </c>
      <c r="B2082" s="45" t="s">
        <v>493</v>
      </c>
      <c r="C2082" s="22" t="s">
        <v>40</v>
      </c>
      <c r="D2082" s="907">
        <v>1988</v>
      </c>
      <c r="E2082" s="907">
        <v>1988</v>
      </c>
      <c r="F2082" s="46" t="s">
        <v>380</v>
      </c>
      <c r="G2082" s="22">
        <v>2</v>
      </c>
      <c r="H2082" s="910">
        <v>942.6</v>
      </c>
      <c r="I2082" s="910">
        <v>619.4</v>
      </c>
      <c r="J2082" s="910">
        <v>487.5</v>
      </c>
      <c r="K2082" s="333">
        <v>23</v>
      </c>
      <c r="L2082" s="198" t="s">
        <v>34</v>
      </c>
      <c r="M2082" s="910">
        <v>297405</v>
      </c>
      <c r="N2082" s="910">
        <v>0</v>
      </c>
      <c r="O2082" s="910">
        <v>191053.91</v>
      </c>
      <c r="P2082" s="910">
        <v>0</v>
      </c>
      <c r="Q2082" s="910">
        <v>106351.09</v>
      </c>
      <c r="R2082" s="910">
        <v>0</v>
      </c>
      <c r="S2082" s="910">
        <f>M2082/I2082</f>
        <v>480.15014530190507</v>
      </c>
      <c r="T2082" s="910">
        <v>480.15</v>
      </c>
      <c r="U2082" s="236">
        <v>44926</v>
      </c>
    </row>
    <row r="2083" spans="1:21" x14ac:dyDescent="0.2">
      <c r="A2083" s="226" t="s">
        <v>247</v>
      </c>
      <c r="B2083" s="45" t="s">
        <v>493</v>
      </c>
      <c r="C2083" s="22" t="s">
        <v>40</v>
      </c>
      <c r="D2083" s="907">
        <v>1988</v>
      </c>
      <c r="E2083" s="907">
        <v>1988</v>
      </c>
      <c r="F2083" s="46" t="s">
        <v>380</v>
      </c>
      <c r="G2083" s="22">
        <v>2</v>
      </c>
      <c r="H2083" s="910">
        <v>942.6</v>
      </c>
      <c r="I2083" s="910">
        <v>619.4</v>
      </c>
      <c r="J2083" s="910">
        <v>487.5</v>
      </c>
      <c r="K2083" s="333">
        <v>23</v>
      </c>
      <c r="L2083" s="2" t="s">
        <v>87</v>
      </c>
      <c r="M2083" s="910">
        <v>92676</v>
      </c>
      <c r="N2083" s="910">
        <v>0</v>
      </c>
      <c r="O2083" s="910">
        <v>59535.35</v>
      </c>
      <c r="P2083" s="910">
        <v>0</v>
      </c>
      <c r="Q2083" s="910">
        <v>33140.65</v>
      </c>
      <c r="R2083" s="910">
        <v>0</v>
      </c>
      <c r="S2083" s="910">
        <f>M2083/H2083</f>
        <v>98.319541693189052</v>
      </c>
      <c r="T2083" s="910">
        <v>98.32</v>
      </c>
      <c r="U2083" s="236">
        <v>44926</v>
      </c>
    </row>
    <row r="2084" spans="1:21" ht="13.5" thickBot="1" x14ac:dyDescent="0.25">
      <c r="A2084" s="226" t="s">
        <v>247</v>
      </c>
      <c r="B2084" s="74" t="s">
        <v>493</v>
      </c>
      <c r="C2084" s="59" t="s">
        <v>40</v>
      </c>
      <c r="D2084" s="75">
        <v>1988</v>
      </c>
      <c r="E2084" s="75">
        <v>1988</v>
      </c>
      <c r="F2084" s="76" t="s">
        <v>380</v>
      </c>
      <c r="G2084" s="59">
        <v>2</v>
      </c>
      <c r="H2084" s="60">
        <v>942.6</v>
      </c>
      <c r="I2084" s="60">
        <v>619.4</v>
      </c>
      <c r="J2084" s="60">
        <v>487.5</v>
      </c>
      <c r="K2084" s="358">
        <v>23</v>
      </c>
      <c r="L2084" s="104" t="s">
        <v>94</v>
      </c>
      <c r="M2084" s="60">
        <v>70384</v>
      </c>
      <c r="N2084" s="60">
        <v>0</v>
      </c>
      <c r="O2084" s="60">
        <v>45214.9</v>
      </c>
      <c r="P2084" s="60">
        <v>0</v>
      </c>
      <c r="Q2084" s="60">
        <v>25169.1</v>
      </c>
      <c r="R2084" s="60">
        <v>0</v>
      </c>
      <c r="S2084" s="60">
        <f>M2084/H2084</f>
        <v>74.670061531932944</v>
      </c>
      <c r="T2084" s="60">
        <v>74.67</v>
      </c>
      <c r="U2084" s="237">
        <v>44926</v>
      </c>
    </row>
    <row r="2085" spans="1:21" ht="13.5" thickBot="1" x14ac:dyDescent="0.25">
      <c r="A2085" s="256"/>
      <c r="B2085" s="33" t="s">
        <v>31</v>
      </c>
      <c r="C2085" s="25" t="s">
        <v>18</v>
      </c>
      <c r="D2085" s="25" t="s">
        <v>18</v>
      </c>
      <c r="E2085" s="25" t="s">
        <v>18</v>
      </c>
      <c r="F2085" s="25" t="s">
        <v>18</v>
      </c>
      <c r="G2085" s="25" t="s">
        <v>18</v>
      </c>
      <c r="H2085" s="115">
        <f>H2081</f>
        <v>942.6</v>
      </c>
      <c r="I2085" s="115">
        <f>I2081</f>
        <v>619.4</v>
      </c>
      <c r="J2085" s="115">
        <f>J2081</f>
        <v>487.5</v>
      </c>
      <c r="K2085" s="361">
        <f>K2081</f>
        <v>23</v>
      </c>
      <c r="L2085" s="16" t="s">
        <v>18</v>
      </c>
      <c r="M2085" s="7">
        <v>2186652</v>
      </c>
      <c r="N2085" s="7">
        <v>0</v>
      </c>
      <c r="O2085" s="7">
        <v>1404712.1099999999</v>
      </c>
      <c r="P2085" s="7">
        <v>0</v>
      </c>
      <c r="Q2085" s="7">
        <v>781939.89</v>
      </c>
      <c r="R2085" s="7">
        <v>0</v>
      </c>
      <c r="S2085" s="7" t="s">
        <v>18</v>
      </c>
      <c r="T2085" s="7" t="s">
        <v>18</v>
      </c>
      <c r="U2085" s="28" t="s">
        <v>18</v>
      </c>
    </row>
    <row r="2086" spans="1:21" x14ac:dyDescent="0.2">
      <c r="A2086" s="223" t="s">
        <v>263</v>
      </c>
      <c r="B2086" s="68" t="s">
        <v>494</v>
      </c>
      <c r="C2086" s="38" t="s">
        <v>40</v>
      </c>
      <c r="D2086" s="39">
        <v>1984</v>
      </c>
      <c r="E2086" s="39">
        <v>1984</v>
      </c>
      <c r="F2086" s="67" t="s">
        <v>495</v>
      </c>
      <c r="G2086" s="38">
        <v>4</v>
      </c>
      <c r="H2086" s="40">
        <v>3611.3</v>
      </c>
      <c r="I2086" s="40">
        <v>2624.8</v>
      </c>
      <c r="J2086" s="40">
        <v>1015.2</v>
      </c>
      <c r="K2086" s="353">
        <v>89</v>
      </c>
      <c r="L2086" s="198" t="s">
        <v>34</v>
      </c>
      <c r="M2086" s="40">
        <v>1191134</v>
      </c>
      <c r="N2086" s="40">
        <v>0</v>
      </c>
      <c r="O2086" s="40">
        <v>765188.22</v>
      </c>
      <c r="P2086" s="40">
        <v>0</v>
      </c>
      <c r="Q2086" s="40">
        <v>425945.78</v>
      </c>
      <c r="R2086" s="40">
        <v>0</v>
      </c>
      <c r="S2086" s="40">
        <f>M2086/I2086</f>
        <v>453.79990856446204</v>
      </c>
      <c r="T2086" s="40">
        <v>453.8</v>
      </c>
      <c r="U2086" s="186">
        <v>44926</v>
      </c>
    </row>
    <row r="2087" spans="1:21" x14ac:dyDescent="0.2">
      <c r="A2087" s="905" t="s">
        <v>263</v>
      </c>
      <c r="B2087" s="45" t="s">
        <v>494</v>
      </c>
      <c r="C2087" s="22" t="s">
        <v>40</v>
      </c>
      <c r="D2087" s="907">
        <v>1984</v>
      </c>
      <c r="E2087" s="907">
        <v>1984</v>
      </c>
      <c r="F2087" s="46" t="s">
        <v>495</v>
      </c>
      <c r="G2087" s="22">
        <v>4</v>
      </c>
      <c r="H2087" s="910">
        <v>3611.3</v>
      </c>
      <c r="I2087" s="910">
        <v>2624.8</v>
      </c>
      <c r="J2087" s="910">
        <v>1015.2</v>
      </c>
      <c r="K2087" s="333">
        <v>89</v>
      </c>
      <c r="L2087" s="150" t="s">
        <v>48</v>
      </c>
      <c r="M2087" s="910">
        <v>2825807</v>
      </c>
      <c r="N2087" s="910">
        <v>0</v>
      </c>
      <c r="O2087" s="910">
        <v>1815307.29</v>
      </c>
      <c r="P2087" s="910">
        <v>0</v>
      </c>
      <c r="Q2087" s="910">
        <v>1010499.71</v>
      </c>
      <c r="R2087" s="910">
        <v>0</v>
      </c>
      <c r="S2087" s="910">
        <f>M2087/I2087</f>
        <v>1076.5799298994209</v>
      </c>
      <c r="T2087" s="910">
        <v>1076.58</v>
      </c>
      <c r="U2087" s="236">
        <v>44926</v>
      </c>
    </row>
    <row r="2088" spans="1:21" x14ac:dyDescent="0.2">
      <c r="A2088" s="905" t="s">
        <v>263</v>
      </c>
      <c r="B2088" s="45" t="s">
        <v>494</v>
      </c>
      <c r="C2088" s="22" t="s">
        <v>40</v>
      </c>
      <c r="D2088" s="907">
        <v>1984</v>
      </c>
      <c r="E2088" s="907">
        <v>1984</v>
      </c>
      <c r="F2088" s="46" t="s">
        <v>495</v>
      </c>
      <c r="G2088" s="22">
        <v>4</v>
      </c>
      <c r="H2088" s="910">
        <v>3611.3</v>
      </c>
      <c r="I2088" s="910">
        <v>2624.8</v>
      </c>
      <c r="J2088" s="910">
        <v>1015.2</v>
      </c>
      <c r="K2088" s="333">
        <v>89</v>
      </c>
      <c r="L2088" s="2" t="s">
        <v>94</v>
      </c>
      <c r="M2088" s="910">
        <v>313497</v>
      </c>
      <c r="N2088" s="910">
        <v>0</v>
      </c>
      <c r="O2088" s="910">
        <v>201391.46000000002</v>
      </c>
      <c r="P2088" s="910">
        <v>0</v>
      </c>
      <c r="Q2088" s="910">
        <v>112105.54</v>
      </c>
      <c r="R2088" s="910">
        <v>0</v>
      </c>
      <c r="S2088" s="910">
        <f>M2088/H2088</f>
        <v>86.810013014703841</v>
      </c>
      <c r="T2088" s="910">
        <v>86.81</v>
      </c>
      <c r="U2088" s="236">
        <v>44926</v>
      </c>
    </row>
    <row r="2089" spans="1:21" ht="13.5" thickBot="1" x14ac:dyDescent="0.25">
      <c r="A2089" s="223" t="s">
        <v>263</v>
      </c>
      <c r="B2089" s="68" t="s">
        <v>494</v>
      </c>
      <c r="C2089" s="59" t="s">
        <v>40</v>
      </c>
      <c r="D2089" s="75">
        <v>1984</v>
      </c>
      <c r="E2089" s="75">
        <v>1984</v>
      </c>
      <c r="F2089" s="76" t="s">
        <v>495</v>
      </c>
      <c r="G2089" s="59">
        <v>4</v>
      </c>
      <c r="H2089" s="60">
        <v>3611.3</v>
      </c>
      <c r="I2089" s="60">
        <v>2624.8</v>
      </c>
      <c r="J2089" s="60">
        <v>1015.2</v>
      </c>
      <c r="K2089" s="358">
        <v>89</v>
      </c>
      <c r="L2089" s="104" t="s">
        <v>462</v>
      </c>
      <c r="M2089" s="60">
        <v>313497</v>
      </c>
      <c r="N2089" s="60">
        <v>0</v>
      </c>
      <c r="O2089" s="60">
        <v>201391.46000000002</v>
      </c>
      <c r="P2089" s="60">
        <v>0</v>
      </c>
      <c r="Q2089" s="60">
        <v>112105.54</v>
      </c>
      <c r="R2089" s="60">
        <v>0</v>
      </c>
      <c r="S2089" s="60">
        <f>M2089/H2089</f>
        <v>86.810013014703841</v>
      </c>
      <c r="T2089" s="60">
        <v>86.81</v>
      </c>
      <c r="U2089" s="237">
        <v>44926</v>
      </c>
    </row>
    <row r="2090" spans="1:21" ht="13.5" thickBot="1" x14ac:dyDescent="0.25">
      <c r="A2090" s="256"/>
      <c r="B2090" s="33" t="s">
        <v>31</v>
      </c>
      <c r="C2090" s="25" t="s">
        <v>18</v>
      </c>
      <c r="D2090" s="25" t="s">
        <v>18</v>
      </c>
      <c r="E2090" s="25" t="s">
        <v>18</v>
      </c>
      <c r="F2090" s="25" t="s">
        <v>18</v>
      </c>
      <c r="G2090" s="25" t="s">
        <v>18</v>
      </c>
      <c r="H2090" s="115">
        <f>H2086</f>
        <v>3611.3</v>
      </c>
      <c r="I2090" s="115">
        <f>I2086</f>
        <v>2624.8</v>
      </c>
      <c r="J2090" s="115">
        <f>J2086</f>
        <v>1015.2</v>
      </c>
      <c r="K2090" s="361">
        <f>K2086</f>
        <v>89</v>
      </c>
      <c r="L2090" s="16" t="s">
        <v>18</v>
      </c>
      <c r="M2090" s="7">
        <v>4643935</v>
      </c>
      <c r="N2090" s="7">
        <v>0</v>
      </c>
      <c r="O2090" s="7">
        <v>2983278.4299999997</v>
      </c>
      <c r="P2090" s="7">
        <v>0</v>
      </c>
      <c r="Q2090" s="7">
        <v>1660656.57</v>
      </c>
      <c r="R2090" s="7">
        <v>0</v>
      </c>
      <c r="S2090" s="7" t="s">
        <v>18</v>
      </c>
      <c r="T2090" s="7" t="s">
        <v>18</v>
      </c>
      <c r="U2090" s="28" t="s">
        <v>18</v>
      </c>
    </row>
    <row r="2091" spans="1:21" x14ac:dyDescent="0.2">
      <c r="A2091" s="223" t="s">
        <v>264</v>
      </c>
      <c r="B2091" s="66" t="s">
        <v>496</v>
      </c>
      <c r="C2091" s="38" t="s">
        <v>40</v>
      </c>
      <c r="D2091" s="39">
        <v>1984</v>
      </c>
      <c r="E2091" s="39">
        <v>1984</v>
      </c>
      <c r="F2091" s="67" t="s">
        <v>495</v>
      </c>
      <c r="G2091" s="38">
        <v>4</v>
      </c>
      <c r="H2091" s="40">
        <v>3616.8</v>
      </c>
      <c r="I2091" s="40">
        <v>2616.6999999999998</v>
      </c>
      <c r="J2091" s="40">
        <v>1031.5</v>
      </c>
      <c r="K2091" s="353">
        <v>101</v>
      </c>
      <c r="L2091" s="150" t="s">
        <v>48</v>
      </c>
      <c r="M2091" s="40">
        <v>2817087</v>
      </c>
      <c r="N2091" s="40">
        <v>0</v>
      </c>
      <c r="O2091" s="40">
        <v>1809705.54</v>
      </c>
      <c r="P2091" s="40">
        <v>0</v>
      </c>
      <c r="Q2091" s="40">
        <v>1007381.46</v>
      </c>
      <c r="R2091" s="40">
        <v>0</v>
      </c>
      <c r="S2091" s="40">
        <f>M2091/I2091</f>
        <v>1076.5800435663241</v>
      </c>
      <c r="T2091" s="40">
        <v>1076.58</v>
      </c>
      <c r="U2091" s="186">
        <v>44926</v>
      </c>
    </row>
    <row r="2092" spans="1:21" ht="13.5" thickBot="1" x14ac:dyDescent="0.25">
      <c r="A2092" s="226" t="s">
        <v>264</v>
      </c>
      <c r="B2092" s="74" t="s">
        <v>496</v>
      </c>
      <c r="C2092" s="59" t="s">
        <v>40</v>
      </c>
      <c r="D2092" s="75">
        <v>1984</v>
      </c>
      <c r="E2092" s="75">
        <v>1984</v>
      </c>
      <c r="F2092" s="76" t="s">
        <v>495</v>
      </c>
      <c r="G2092" s="59">
        <v>4</v>
      </c>
      <c r="H2092" s="60">
        <v>3616.8</v>
      </c>
      <c r="I2092" s="60">
        <v>2616.6999999999998</v>
      </c>
      <c r="J2092" s="60">
        <v>1031.5</v>
      </c>
      <c r="K2092" s="358">
        <v>101</v>
      </c>
      <c r="L2092" s="104" t="s">
        <v>462</v>
      </c>
      <c r="M2092" s="60">
        <v>313974</v>
      </c>
      <c r="N2092" s="60">
        <v>0</v>
      </c>
      <c r="O2092" s="60">
        <v>201697.88</v>
      </c>
      <c r="P2092" s="60">
        <v>0</v>
      </c>
      <c r="Q2092" s="60">
        <v>112276.12</v>
      </c>
      <c r="R2092" s="60">
        <v>0</v>
      </c>
      <c r="S2092" s="60">
        <f>M2092/H2092</f>
        <v>86.809887193098874</v>
      </c>
      <c r="T2092" s="60">
        <v>86.81</v>
      </c>
      <c r="U2092" s="237">
        <v>44926</v>
      </c>
    </row>
    <row r="2093" spans="1:21" ht="13.5" thickBot="1" x14ac:dyDescent="0.25">
      <c r="A2093" s="256"/>
      <c r="B2093" s="33" t="s">
        <v>31</v>
      </c>
      <c r="C2093" s="25" t="s">
        <v>18</v>
      </c>
      <c r="D2093" s="25" t="s">
        <v>18</v>
      </c>
      <c r="E2093" s="25" t="s">
        <v>18</v>
      </c>
      <c r="F2093" s="25" t="s">
        <v>18</v>
      </c>
      <c r="G2093" s="25" t="s">
        <v>18</v>
      </c>
      <c r="H2093" s="115">
        <f>H2091</f>
        <v>3616.8</v>
      </c>
      <c r="I2093" s="115">
        <f>I2091</f>
        <v>2616.6999999999998</v>
      </c>
      <c r="J2093" s="115">
        <f>J2091</f>
        <v>1031.5</v>
      </c>
      <c r="K2093" s="361">
        <f>K2091</f>
        <v>101</v>
      </c>
      <c r="L2093" s="16" t="s">
        <v>18</v>
      </c>
      <c r="M2093" s="7">
        <v>3131061</v>
      </c>
      <c r="N2093" s="7">
        <v>0</v>
      </c>
      <c r="O2093" s="7">
        <v>2011403.42</v>
      </c>
      <c r="P2093" s="7">
        <v>0</v>
      </c>
      <c r="Q2093" s="7">
        <v>1119657.58</v>
      </c>
      <c r="R2093" s="7">
        <v>0</v>
      </c>
      <c r="S2093" s="7" t="s">
        <v>18</v>
      </c>
      <c r="T2093" s="7" t="s">
        <v>18</v>
      </c>
      <c r="U2093" s="28" t="s">
        <v>18</v>
      </c>
    </row>
    <row r="2094" spans="1:21" x14ac:dyDescent="0.2">
      <c r="A2094" s="223" t="s">
        <v>265</v>
      </c>
      <c r="B2094" s="66" t="s">
        <v>497</v>
      </c>
      <c r="C2094" s="38" t="s">
        <v>40</v>
      </c>
      <c r="D2094" s="39">
        <v>1982</v>
      </c>
      <c r="E2094" s="39">
        <v>1989</v>
      </c>
      <c r="F2094" s="67" t="s">
        <v>380</v>
      </c>
      <c r="G2094" s="38">
        <v>2</v>
      </c>
      <c r="H2094" s="40">
        <v>651.1</v>
      </c>
      <c r="I2094" s="40">
        <v>605.20000000000005</v>
      </c>
      <c r="J2094" s="40">
        <v>617.5</v>
      </c>
      <c r="K2094" s="353">
        <v>22</v>
      </c>
      <c r="L2094" s="112" t="s">
        <v>36</v>
      </c>
      <c r="M2094" s="40">
        <v>1686614</v>
      </c>
      <c r="N2094" s="40">
        <v>0</v>
      </c>
      <c r="O2094" s="40">
        <v>1083486.1299999999</v>
      </c>
      <c r="P2094" s="40">
        <v>0</v>
      </c>
      <c r="Q2094" s="40">
        <v>603127.87</v>
      </c>
      <c r="R2094" s="40">
        <v>0</v>
      </c>
      <c r="S2094" s="40">
        <f>M2094/I2094</f>
        <v>2786.8704560475871</v>
      </c>
      <c r="T2094" s="40">
        <v>2786.87</v>
      </c>
      <c r="U2094" s="186">
        <v>44926</v>
      </c>
    </row>
    <row r="2095" spans="1:21" x14ac:dyDescent="0.2">
      <c r="A2095" s="226" t="s">
        <v>265</v>
      </c>
      <c r="B2095" s="45" t="s">
        <v>497</v>
      </c>
      <c r="C2095" s="22" t="s">
        <v>40</v>
      </c>
      <c r="D2095" s="907">
        <v>1982</v>
      </c>
      <c r="E2095" s="907">
        <v>1989</v>
      </c>
      <c r="F2095" s="46" t="s">
        <v>380</v>
      </c>
      <c r="G2095" s="22">
        <v>2</v>
      </c>
      <c r="H2095" s="910">
        <v>651.1</v>
      </c>
      <c r="I2095" s="910">
        <v>605.20000000000005</v>
      </c>
      <c r="J2095" s="910">
        <v>617.5</v>
      </c>
      <c r="K2095" s="333">
        <v>22</v>
      </c>
      <c r="L2095" s="198" t="s">
        <v>34</v>
      </c>
      <c r="M2095" s="910">
        <v>290587</v>
      </c>
      <c r="N2095" s="910">
        <v>0</v>
      </c>
      <c r="O2095" s="910">
        <v>186674</v>
      </c>
      <c r="P2095" s="910">
        <v>0</v>
      </c>
      <c r="Q2095" s="910">
        <v>103913</v>
      </c>
      <c r="R2095" s="910">
        <v>0</v>
      </c>
      <c r="S2095" s="910">
        <f>M2095/I2095</f>
        <v>480.15036351619295</v>
      </c>
      <c r="T2095" s="910">
        <v>480.15</v>
      </c>
      <c r="U2095" s="236">
        <v>44926</v>
      </c>
    </row>
    <row r="2096" spans="1:21" x14ac:dyDescent="0.2">
      <c r="A2096" s="226" t="s">
        <v>265</v>
      </c>
      <c r="B2096" s="45" t="s">
        <v>497</v>
      </c>
      <c r="C2096" s="22" t="s">
        <v>40</v>
      </c>
      <c r="D2096" s="907">
        <v>1982</v>
      </c>
      <c r="E2096" s="907">
        <v>1989</v>
      </c>
      <c r="F2096" s="46" t="s">
        <v>380</v>
      </c>
      <c r="G2096" s="22">
        <v>2</v>
      </c>
      <c r="H2096" s="910">
        <v>651.1</v>
      </c>
      <c r="I2096" s="910">
        <v>605.20000000000005</v>
      </c>
      <c r="J2096" s="910">
        <v>617.5</v>
      </c>
      <c r="K2096" s="333">
        <v>22</v>
      </c>
      <c r="L2096" s="2" t="s">
        <v>41</v>
      </c>
      <c r="M2096" s="910">
        <v>304403</v>
      </c>
      <c r="N2096" s="910">
        <v>0</v>
      </c>
      <c r="O2096" s="910">
        <v>195549.44</v>
      </c>
      <c r="P2096" s="910">
        <v>0</v>
      </c>
      <c r="Q2096" s="910">
        <v>108853.56</v>
      </c>
      <c r="R2096" s="910">
        <v>0</v>
      </c>
      <c r="S2096" s="910">
        <f>M2096/I2096</f>
        <v>502.97918043621939</v>
      </c>
      <c r="T2096" s="910">
        <v>502.98</v>
      </c>
      <c r="U2096" s="236">
        <v>44926</v>
      </c>
    </row>
    <row r="2097" spans="1:21" x14ac:dyDescent="0.2">
      <c r="A2097" s="226" t="s">
        <v>265</v>
      </c>
      <c r="B2097" s="45" t="s">
        <v>497</v>
      </c>
      <c r="C2097" s="22" t="s">
        <v>40</v>
      </c>
      <c r="D2097" s="907">
        <v>1982</v>
      </c>
      <c r="E2097" s="907">
        <v>1989</v>
      </c>
      <c r="F2097" s="46" t="s">
        <v>380</v>
      </c>
      <c r="G2097" s="22">
        <v>2</v>
      </c>
      <c r="H2097" s="910">
        <v>651.1</v>
      </c>
      <c r="I2097" s="910">
        <v>605.20000000000005</v>
      </c>
      <c r="J2097" s="910">
        <v>617.5</v>
      </c>
      <c r="K2097" s="333">
        <v>22</v>
      </c>
      <c r="L2097" s="2" t="s">
        <v>87</v>
      </c>
      <c r="M2097" s="910">
        <v>64016</v>
      </c>
      <c r="N2097" s="910">
        <v>0</v>
      </c>
      <c r="O2097" s="910">
        <v>41124.080000000002</v>
      </c>
      <c r="P2097" s="910">
        <v>0</v>
      </c>
      <c r="Q2097" s="910">
        <v>22891.919999999998</v>
      </c>
      <c r="R2097" s="910">
        <v>0</v>
      </c>
      <c r="S2097" s="910">
        <f>M2097/H2097</f>
        <v>98.319766548917215</v>
      </c>
      <c r="T2097" s="910">
        <v>98.32</v>
      </c>
      <c r="U2097" s="236">
        <v>44926</v>
      </c>
    </row>
    <row r="2098" spans="1:21" x14ac:dyDescent="0.2">
      <c r="A2098" s="226" t="s">
        <v>265</v>
      </c>
      <c r="B2098" s="45" t="s">
        <v>497</v>
      </c>
      <c r="C2098" s="22" t="s">
        <v>40</v>
      </c>
      <c r="D2098" s="907">
        <v>1982</v>
      </c>
      <c r="E2098" s="907">
        <v>1989</v>
      </c>
      <c r="F2098" s="46" t="s">
        <v>380</v>
      </c>
      <c r="G2098" s="22">
        <v>2</v>
      </c>
      <c r="H2098" s="910">
        <v>651.1</v>
      </c>
      <c r="I2098" s="910">
        <v>605.20000000000005</v>
      </c>
      <c r="J2098" s="910">
        <v>617.5</v>
      </c>
      <c r="K2098" s="333">
        <v>22</v>
      </c>
      <c r="L2098" s="2" t="s">
        <v>94</v>
      </c>
      <c r="M2098" s="910">
        <v>48618</v>
      </c>
      <c r="N2098" s="910">
        <v>0</v>
      </c>
      <c r="O2098" s="910">
        <v>31232.36</v>
      </c>
      <c r="P2098" s="910">
        <v>0</v>
      </c>
      <c r="Q2098" s="910">
        <v>17385.64</v>
      </c>
      <c r="R2098" s="910">
        <v>0</v>
      </c>
      <c r="S2098" s="910">
        <f>M2098/H2098</f>
        <v>74.67055751804638</v>
      </c>
      <c r="T2098" s="910">
        <v>74.67</v>
      </c>
      <c r="U2098" s="236">
        <v>44926</v>
      </c>
    </row>
    <row r="2099" spans="1:21" ht="13.5" thickBot="1" x14ac:dyDescent="0.25">
      <c r="A2099" s="226" t="s">
        <v>265</v>
      </c>
      <c r="B2099" s="74" t="s">
        <v>497</v>
      </c>
      <c r="C2099" s="59" t="s">
        <v>40</v>
      </c>
      <c r="D2099" s="75">
        <v>1982</v>
      </c>
      <c r="E2099" s="75">
        <v>1989</v>
      </c>
      <c r="F2099" s="76" t="s">
        <v>380</v>
      </c>
      <c r="G2099" s="59">
        <v>2</v>
      </c>
      <c r="H2099" s="60">
        <v>651</v>
      </c>
      <c r="I2099" s="60">
        <v>605.20000000000005</v>
      </c>
      <c r="J2099" s="60">
        <v>617.5</v>
      </c>
      <c r="K2099" s="358">
        <v>22</v>
      </c>
      <c r="L2099" s="104" t="s">
        <v>37</v>
      </c>
      <c r="M2099" s="60">
        <v>48610</v>
      </c>
      <c r="N2099" s="60">
        <v>0</v>
      </c>
      <c r="O2099" s="60">
        <v>31227.22</v>
      </c>
      <c r="P2099" s="60">
        <v>0</v>
      </c>
      <c r="Q2099" s="60">
        <v>17382.78</v>
      </c>
      <c r="R2099" s="60">
        <v>0</v>
      </c>
      <c r="S2099" s="60">
        <f>M2099/H2099</f>
        <v>74.66973886328725</v>
      </c>
      <c r="T2099" s="60">
        <v>74.67</v>
      </c>
      <c r="U2099" s="237">
        <v>44926</v>
      </c>
    </row>
    <row r="2100" spans="1:21" ht="13.5" thickBot="1" x14ac:dyDescent="0.25">
      <c r="A2100" s="256"/>
      <c r="B2100" s="33" t="s">
        <v>31</v>
      </c>
      <c r="C2100" s="25" t="s">
        <v>18</v>
      </c>
      <c r="D2100" s="25" t="s">
        <v>18</v>
      </c>
      <c r="E2100" s="25" t="s">
        <v>18</v>
      </c>
      <c r="F2100" s="25" t="s">
        <v>18</v>
      </c>
      <c r="G2100" s="25" t="s">
        <v>18</v>
      </c>
      <c r="H2100" s="115">
        <f>H2094</f>
        <v>651.1</v>
      </c>
      <c r="I2100" s="115">
        <f>I2094</f>
        <v>605.20000000000005</v>
      </c>
      <c r="J2100" s="115">
        <f>J2094</f>
        <v>617.5</v>
      </c>
      <c r="K2100" s="361">
        <f>K2094</f>
        <v>22</v>
      </c>
      <c r="L2100" s="16" t="s">
        <v>18</v>
      </c>
      <c r="M2100" s="7">
        <v>2442848</v>
      </c>
      <c r="N2100" s="7">
        <v>0</v>
      </c>
      <c r="O2100" s="7">
        <v>1569293.23</v>
      </c>
      <c r="P2100" s="7">
        <v>0</v>
      </c>
      <c r="Q2100" s="7">
        <v>873554.77</v>
      </c>
      <c r="R2100" s="7">
        <v>0</v>
      </c>
      <c r="S2100" s="7" t="s">
        <v>18</v>
      </c>
      <c r="T2100" s="7" t="s">
        <v>18</v>
      </c>
      <c r="U2100" s="28" t="s">
        <v>18</v>
      </c>
    </row>
    <row r="2101" spans="1:21" ht="13.5" thickBot="1" x14ac:dyDescent="0.25">
      <c r="A2101" s="223" t="s">
        <v>266</v>
      </c>
      <c r="B2101" s="68" t="s">
        <v>498</v>
      </c>
      <c r="C2101" s="30" t="s">
        <v>40</v>
      </c>
      <c r="D2101" s="31">
        <v>1977</v>
      </c>
      <c r="E2101" s="31">
        <v>2010</v>
      </c>
      <c r="F2101" s="69" t="s">
        <v>384</v>
      </c>
      <c r="G2101" s="30">
        <v>3</v>
      </c>
      <c r="H2101" s="113">
        <v>1815.5</v>
      </c>
      <c r="I2101" s="113">
        <v>1649.9</v>
      </c>
      <c r="J2101" s="113">
        <v>765</v>
      </c>
      <c r="K2101" s="357">
        <v>59</v>
      </c>
      <c r="L2101" s="114" t="s">
        <v>49</v>
      </c>
      <c r="M2101" s="32">
        <v>5336625</v>
      </c>
      <c r="N2101" s="32">
        <v>0</v>
      </c>
      <c r="O2101" s="32">
        <v>3428264.66</v>
      </c>
      <c r="P2101" s="32">
        <v>0</v>
      </c>
      <c r="Q2101" s="32">
        <v>1908360.34</v>
      </c>
      <c r="R2101" s="32">
        <v>0</v>
      </c>
      <c r="S2101" s="32">
        <f>M2101/J2101</f>
        <v>6975.9803921568628</v>
      </c>
      <c r="T2101" s="32">
        <v>6975.98</v>
      </c>
      <c r="U2101" s="272">
        <v>44926</v>
      </c>
    </row>
    <row r="2102" spans="1:21" ht="13.5" thickBot="1" x14ac:dyDescent="0.25">
      <c r="A2102" s="262"/>
      <c r="B2102" s="33" t="s">
        <v>31</v>
      </c>
      <c r="C2102" s="25" t="s">
        <v>18</v>
      </c>
      <c r="D2102" s="25" t="s">
        <v>18</v>
      </c>
      <c r="E2102" s="25" t="s">
        <v>18</v>
      </c>
      <c r="F2102" s="25" t="s">
        <v>18</v>
      </c>
      <c r="G2102" s="25" t="s">
        <v>18</v>
      </c>
      <c r="H2102" s="7">
        <f>H2101</f>
        <v>1815.5</v>
      </c>
      <c r="I2102" s="7">
        <f>I2101</f>
        <v>1649.9</v>
      </c>
      <c r="J2102" s="224">
        <f>J2101</f>
        <v>765</v>
      </c>
      <c r="K2102" s="363">
        <f>K2101</f>
        <v>59</v>
      </c>
      <c r="L2102" s="16" t="s">
        <v>18</v>
      </c>
      <c r="M2102" s="7">
        <v>5336625</v>
      </c>
      <c r="N2102" s="7">
        <v>0</v>
      </c>
      <c r="O2102" s="7">
        <v>3428264.66</v>
      </c>
      <c r="P2102" s="7">
        <v>0</v>
      </c>
      <c r="Q2102" s="7">
        <v>1908360.34</v>
      </c>
      <c r="R2102" s="7">
        <v>0</v>
      </c>
      <c r="S2102" s="7" t="s">
        <v>18</v>
      </c>
      <c r="T2102" s="7" t="s">
        <v>18</v>
      </c>
      <c r="U2102" s="28" t="s">
        <v>18</v>
      </c>
    </row>
    <row r="2103" spans="1:21" x14ac:dyDescent="0.2">
      <c r="A2103" s="223" t="s">
        <v>267</v>
      </c>
      <c r="B2103" s="66" t="s">
        <v>499</v>
      </c>
      <c r="C2103" s="38" t="s">
        <v>40</v>
      </c>
      <c r="D2103" s="39">
        <v>1980</v>
      </c>
      <c r="E2103" s="39">
        <v>1989</v>
      </c>
      <c r="F2103" s="67" t="s">
        <v>382</v>
      </c>
      <c r="G2103" s="38">
        <v>2</v>
      </c>
      <c r="H2103" s="40">
        <v>649.20000000000005</v>
      </c>
      <c r="I2103" s="40">
        <v>596.29999999999995</v>
      </c>
      <c r="J2103" s="40">
        <v>455.6</v>
      </c>
      <c r="K2103" s="353">
        <v>25</v>
      </c>
      <c r="L2103" s="112" t="s">
        <v>36</v>
      </c>
      <c r="M2103" s="40">
        <v>2301157</v>
      </c>
      <c r="N2103" s="40">
        <v>0</v>
      </c>
      <c r="O2103" s="40">
        <v>1478270.49</v>
      </c>
      <c r="P2103" s="40">
        <v>0</v>
      </c>
      <c r="Q2103" s="40">
        <v>822886.51</v>
      </c>
      <c r="R2103" s="40">
        <v>0</v>
      </c>
      <c r="S2103" s="40">
        <f>M2103/I2103</f>
        <v>3859.0591983900722</v>
      </c>
      <c r="T2103" s="40">
        <v>3859.06</v>
      </c>
      <c r="U2103" s="186">
        <v>44926</v>
      </c>
    </row>
    <row r="2104" spans="1:21" x14ac:dyDescent="0.2">
      <c r="A2104" s="226" t="s">
        <v>267</v>
      </c>
      <c r="B2104" s="45" t="s">
        <v>499</v>
      </c>
      <c r="C2104" s="22" t="s">
        <v>40</v>
      </c>
      <c r="D2104" s="907">
        <v>1980</v>
      </c>
      <c r="E2104" s="907">
        <v>1989</v>
      </c>
      <c r="F2104" s="46" t="s">
        <v>382</v>
      </c>
      <c r="G2104" s="22">
        <v>2</v>
      </c>
      <c r="H2104" s="910">
        <v>649.20000000000005</v>
      </c>
      <c r="I2104" s="910">
        <v>596.29999999999995</v>
      </c>
      <c r="J2104" s="910">
        <v>455.6</v>
      </c>
      <c r="K2104" s="333">
        <v>25</v>
      </c>
      <c r="L2104" s="198" t="s">
        <v>34</v>
      </c>
      <c r="M2104" s="910">
        <v>286999</v>
      </c>
      <c r="N2104" s="910">
        <v>0</v>
      </c>
      <c r="O2104" s="910">
        <v>184369.06</v>
      </c>
      <c r="P2104" s="910">
        <v>0</v>
      </c>
      <c r="Q2104" s="910">
        <v>102629.94</v>
      </c>
      <c r="R2104" s="910">
        <v>0</v>
      </c>
      <c r="S2104" s="910">
        <f>M2104/I2104</f>
        <v>481.29968136843877</v>
      </c>
      <c r="T2104" s="910">
        <v>481.3</v>
      </c>
      <c r="U2104" s="236">
        <v>44926</v>
      </c>
    </row>
    <row r="2105" spans="1:21" x14ac:dyDescent="0.2">
      <c r="A2105" s="226" t="s">
        <v>267</v>
      </c>
      <c r="B2105" s="45" t="s">
        <v>499</v>
      </c>
      <c r="C2105" s="22" t="s">
        <v>40</v>
      </c>
      <c r="D2105" s="907">
        <v>1980</v>
      </c>
      <c r="E2105" s="907">
        <v>1989</v>
      </c>
      <c r="F2105" s="46" t="s">
        <v>382</v>
      </c>
      <c r="G2105" s="22">
        <v>2</v>
      </c>
      <c r="H2105" s="910">
        <v>649.20000000000005</v>
      </c>
      <c r="I2105" s="910">
        <v>596.29999999999995</v>
      </c>
      <c r="J2105" s="910">
        <v>455.6</v>
      </c>
      <c r="K2105" s="333">
        <v>25</v>
      </c>
      <c r="L2105" s="2" t="s">
        <v>41</v>
      </c>
      <c r="M2105" s="910">
        <v>216511</v>
      </c>
      <c r="N2105" s="910">
        <v>0</v>
      </c>
      <c r="O2105" s="910">
        <v>139087.35</v>
      </c>
      <c r="P2105" s="910">
        <v>0</v>
      </c>
      <c r="Q2105" s="910">
        <v>77423.649999999994</v>
      </c>
      <c r="R2105" s="910">
        <v>0</v>
      </c>
      <c r="S2105" s="910">
        <f>M2105/I2105</f>
        <v>363.09072614455812</v>
      </c>
      <c r="T2105" s="910">
        <v>363.09</v>
      </c>
      <c r="U2105" s="236">
        <v>44926</v>
      </c>
    </row>
    <row r="2106" spans="1:21" x14ac:dyDescent="0.2">
      <c r="A2106" s="226" t="s">
        <v>267</v>
      </c>
      <c r="B2106" s="45" t="s">
        <v>499</v>
      </c>
      <c r="C2106" s="22" t="s">
        <v>40</v>
      </c>
      <c r="D2106" s="907">
        <v>1980</v>
      </c>
      <c r="E2106" s="907">
        <v>1989</v>
      </c>
      <c r="F2106" s="46" t="s">
        <v>382</v>
      </c>
      <c r="G2106" s="22">
        <v>2</v>
      </c>
      <c r="H2106" s="910">
        <v>649.20000000000005</v>
      </c>
      <c r="I2106" s="910">
        <v>596.29999999999995</v>
      </c>
      <c r="J2106" s="910">
        <v>455.6</v>
      </c>
      <c r="K2106" s="333">
        <v>25</v>
      </c>
      <c r="L2106" s="2" t="s">
        <v>87</v>
      </c>
      <c r="M2106" s="910">
        <v>112909</v>
      </c>
      <c r="N2106" s="910">
        <v>0</v>
      </c>
      <c r="O2106" s="910">
        <v>72533.100000000006</v>
      </c>
      <c r="P2106" s="910">
        <v>0</v>
      </c>
      <c r="Q2106" s="910">
        <v>40375.9</v>
      </c>
      <c r="R2106" s="910">
        <v>0</v>
      </c>
      <c r="S2106" s="910">
        <f>M2106/H2106</f>
        <v>173.92020948860133</v>
      </c>
      <c r="T2106" s="910">
        <v>173.92</v>
      </c>
      <c r="U2106" s="236">
        <v>44926</v>
      </c>
    </row>
    <row r="2107" spans="1:21" x14ac:dyDescent="0.2">
      <c r="A2107" s="226" t="s">
        <v>267</v>
      </c>
      <c r="B2107" s="45" t="s">
        <v>499</v>
      </c>
      <c r="C2107" s="22" t="s">
        <v>40</v>
      </c>
      <c r="D2107" s="907">
        <v>1980</v>
      </c>
      <c r="E2107" s="907">
        <v>1989</v>
      </c>
      <c r="F2107" s="46" t="s">
        <v>382</v>
      </c>
      <c r="G2107" s="22">
        <v>2</v>
      </c>
      <c r="H2107" s="910">
        <v>649.20000000000005</v>
      </c>
      <c r="I2107" s="910">
        <v>596.29999999999995</v>
      </c>
      <c r="J2107" s="910">
        <v>455.6</v>
      </c>
      <c r="K2107" s="333">
        <v>25</v>
      </c>
      <c r="L2107" s="2" t="s">
        <v>94</v>
      </c>
      <c r="M2107" s="910">
        <v>85753</v>
      </c>
      <c r="N2107" s="910">
        <v>0</v>
      </c>
      <c r="O2107" s="910">
        <v>55088</v>
      </c>
      <c r="P2107" s="910">
        <v>0</v>
      </c>
      <c r="Q2107" s="910">
        <v>30665</v>
      </c>
      <c r="R2107" s="910">
        <v>0</v>
      </c>
      <c r="S2107" s="910">
        <f>M2107/H2107</f>
        <v>132.09026494146642</v>
      </c>
      <c r="T2107" s="910">
        <v>132.09</v>
      </c>
      <c r="U2107" s="236">
        <v>44926</v>
      </c>
    </row>
    <row r="2108" spans="1:21" ht="13.5" thickBot="1" x14ac:dyDescent="0.25">
      <c r="A2108" s="226" t="s">
        <v>267</v>
      </c>
      <c r="B2108" s="74" t="s">
        <v>499</v>
      </c>
      <c r="C2108" s="59" t="s">
        <v>40</v>
      </c>
      <c r="D2108" s="75">
        <v>1980</v>
      </c>
      <c r="E2108" s="75">
        <v>1989</v>
      </c>
      <c r="F2108" s="76" t="s">
        <v>382</v>
      </c>
      <c r="G2108" s="59">
        <v>2</v>
      </c>
      <c r="H2108" s="60">
        <v>649.20000000000005</v>
      </c>
      <c r="I2108" s="60">
        <v>596.29999999999995</v>
      </c>
      <c r="J2108" s="60">
        <v>455.6</v>
      </c>
      <c r="K2108" s="358">
        <v>25</v>
      </c>
      <c r="L2108" s="104" t="s">
        <v>37</v>
      </c>
      <c r="M2108" s="60">
        <v>85753</v>
      </c>
      <c r="N2108" s="60">
        <v>0</v>
      </c>
      <c r="O2108" s="60">
        <v>55088</v>
      </c>
      <c r="P2108" s="60">
        <v>0</v>
      </c>
      <c r="Q2108" s="60">
        <v>30665</v>
      </c>
      <c r="R2108" s="60">
        <v>0</v>
      </c>
      <c r="S2108" s="60">
        <f>M2108/H2108</f>
        <v>132.09026494146642</v>
      </c>
      <c r="T2108" s="60">
        <v>132.09</v>
      </c>
      <c r="U2108" s="237">
        <v>44926</v>
      </c>
    </row>
    <row r="2109" spans="1:21" ht="13.5" thickBot="1" x14ac:dyDescent="0.25">
      <c r="A2109" s="256"/>
      <c r="B2109" s="33" t="s">
        <v>31</v>
      </c>
      <c r="C2109" s="25" t="s">
        <v>18</v>
      </c>
      <c r="D2109" s="25" t="s">
        <v>18</v>
      </c>
      <c r="E2109" s="25" t="s">
        <v>18</v>
      </c>
      <c r="F2109" s="25" t="s">
        <v>18</v>
      </c>
      <c r="G2109" s="25" t="s">
        <v>18</v>
      </c>
      <c r="H2109" s="115">
        <f>H2103</f>
        <v>649.20000000000005</v>
      </c>
      <c r="I2109" s="115">
        <f>I2103</f>
        <v>596.29999999999995</v>
      </c>
      <c r="J2109" s="115">
        <f>J2103</f>
        <v>455.6</v>
      </c>
      <c r="K2109" s="361">
        <f>K2103</f>
        <v>25</v>
      </c>
      <c r="L2109" s="16" t="s">
        <v>18</v>
      </c>
      <c r="M2109" s="7">
        <v>3089082</v>
      </c>
      <c r="N2109" s="7">
        <v>0</v>
      </c>
      <c r="O2109" s="7">
        <v>1984436.0000000002</v>
      </c>
      <c r="P2109" s="7">
        <v>0</v>
      </c>
      <c r="Q2109" s="7">
        <v>1104646</v>
      </c>
      <c r="R2109" s="7">
        <v>0</v>
      </c>
      <c r="S2109" s="7" t="s">
        <v>18</v>
      </c>
      <c r="T2109" s="7" t="s">
        <v>18</v>
      </c>
      <c r="U2109" s="28" t="s">
        <v>18</v>
      </c>
    </row>
    <row r="2110" spans="1:21" x14ac:dyDescent="0.2">
      <c r="A2110" s="223" t="s">
        <v>389</v>
      </c>
      <c r="B2110" s="66" t="s">
        <v>500</v>
      </c>
      <c r="C2110" s="38" t="s">
        <v>40</v>
      </c>
      <c r="D2110" s="39">
        <v>1982</v>
      </c>
      <c r="E2110" s="39">
        <v>1982</v>
      </c>
      <c r="F2110" s="67" t="s">
        <v>384</v>
      </c>
      <c r="G2110" s="38">
        <v>3</v>
      </c>
      <c r="H2110" s="40">
        <v>2364</v>
      </c>
      <c r="I2110" s="40">
        <v>1646.1</v>
      </c>
      <c r="J2110" s="40">
        <v>850</v>
      </c>
      <c r="K2110" s="353">
        <v>53</v>
      </c>
      <c r="L2110" s="112" t="s">
        <v>36</v>
      </c>
      <c r="M2110" s="40">
        <v>3062668</v>
      </c>
      <c r="N2110" s="40">
        <v>0</v>
      </c>
      <c r="O2110" s="40">
        <v>1967467.54</v>
      </c>
      <c r="P2110" s="40">
        <v>0</v>
      </c>
      <c r="Q2110" s="40">
        <v>1095200.46</v>
      </c>
      <c r="R2110" s="40">
        <v>0</v>
      </c>
      <c r="S2110" s="40">
        <f>M2110/I2110</f>
        <v>1860.5601117793574</v>
      </c>
      <c r="T2110" s="40">
        <v>1860.56</v>
      </c>
      <c r="U2110" s="186">
        <v>44926</v>
      </c>
    </row>
    <row r="2111" spans="1:21" x14ac:dyDescent="0.2">
      <c r="A2111" s="226" t="s">
        <v>389</v>
      </c>
      <c r="B2111" s="45" t="s">
        <v>500</v>
      </c>
      <c r="C2111" s="22" t="s">
        <v>40</v>
      </c>
      <c r="D2111" s="907">
        <v>1982</v>
      </c>
      <c r="E2111" s="907">
        <v>1982</v>
      </c>
      <c r="F2111" s="46" t="s">
        <v>384</v>
      </c>
      <c r="G2111" s="22">
        <v>3</v>
      </c>
      <c r="H2111" s="910">
        <v>2364</v>
      </c>
      <c r="I2111" s="910">
        <v>1646.1</v>
      </c>
      <c r="J2111" s="910">
        <v>850</v>
      </c>
      <c r="K2111" s="333">
        <v>53</v>
      </c>
      <c r="L2111" s="198" t="s">
        <v>34</v>
      </c>
      <c r="M2111" s="910">
        <v>591329</v>
      </c>
      <c r="N2111" s="910">
        <v>0</v>
      </c>
      <c r="O2111" s="910">
        <v>379871.61</v>
      </c>
      <c r="P2111" s="910">
        <v>0</v>
      </c>
      <c r="Q2111" s="910">
        <v>211457.39</v>
      </c>
      <c r="R2111" s="910">
        <v>0</v>
      </c>
      <c r="S2111" s="910">
        <f>M2111/I2111</f>
        <v>359.23030192576397</v>
      </c>
      <c r="T2111" s="910">
        <v>359.23</v>
      </c>
      <c r="U2111" s="236">
        <v>44926</v>
      </c>
    </row>
    <row r="2112" spans="1:21" x14ac:dyDescent="0.2">
      <c r="A2112" s="226" t="s">
        <v>389</v>
      </c>
      <c r="B2112" s="45" t="s">
        <v>500</v>
      </c>
      <c r="C2112" s="22" t="s">
        <v>40</v>
      </c>
      <c r="D2112" s="907">
        <v>1982</v>
      </c>
      <c r="E2112" s="907">
        <v>1982</v>
      </c>
      <c r="F2112" s="46" t="s">
        <v>384</v>
      </c>
      <c r="G2112" s="22">
        <v>3</v>
      </c>
      <c r="H2112" s="910">
        <v>2364</v>
      </c>
      <c r="I2112" s="910">
        <v>1646.1</v>
      </c>
      <c r="J2112" s="910">
        <v>850</v>
      </c>
      <c r="K2112" s="333">
        <v>53</v>
      </c>
      <c r="L2112" s="2" t="s">
        <v>41</v>
      </c>
      <c r="M2112" s="910">
        <v>454389</v>
      </c>
      <c r="N2112" s="910">
        <v>0</v>
      </c>
      <c r="O2112" s="910">
        <v>291900.92000000004</v>
      </c>
      <c r="P2112" s="910">
        <v>0</v>
      </c>
      <c r="Q2112" s="910">
        <v>162488.07999999999</v>
      </c>
      <c r="R2112" s="910">
        <v>0</v>
      </c>
      <c r="S2112" s="910">
        <f>M2112/I2112</f>
        <v>276.03973027155098</v>
      </c>
      <c r="T2112" s="910">
        <v>276.04000000000002</v>
      </c>
      <c r="U2112" s="236">
        <v>44926</v>
      </c>
    </row>
    <row r="2113" spans="1:21" x14ac:dyDescent="0.2">
      <c r="A2113" s="226" t="s">
        <v>389</v>
      </c>
      <c r="B2113" s="45" t="s">
        <v>500</v>
      </c>
      <c r="C2113" s="22" t="s">
        <v>40</v>
      </c>
      <c r="D2113" s="907">
        <v>1982</v>
      </c>
      <c r="E2113" s="907">
        <v>1982</v>
      </c>
      <c r="F2113" s="46" t="s">
        <v>384</v>
      </c>
      <c r="G2113" s="22">
        <v>3</v>
      </c>
      <c r="H2113" s="910">
        <v>2364</v>
      </c>
      <c r="I2113" s="910">
        <v>1646.1</v>
      </c>
      <c r="J2113" s="910">
        <v>850</v>
      </c>
      <c r="K2113" s="333">
        <v>53</v>
      </c>
      <c r="L2113" s="150" t="s">
        <v>48</v>
      </c>
      <c r="M2113" s="910">
        <v>1353917</v>
      </c>
      <c r="N2113" s="910">
        <v>0</v>
      </c>
      <c r="O2113" s="910">
        <v>869760.53</v>
      </c>
      <c r="P2113" s="910">
        <v>0</v>
      </c>
      <c r="Q2113" s="910">
        <v>484156.47</v>
      </c>
      <c r="R2113" s="910">
        <v>0</v>
      </c>
      <c r="S2113" s="910">
        <f>M2113/I2113</f>
        <v>822.49984812587331</v>
      </c>
      <c r="T2113" s="910">
        <v>822.5</v>
      </c>
      <c r="U2113" s="236">
        <v>44926</v>
      </c>
    </row>
    <row r="2114" spans="1:21" x14ac:dyDescent="0.2">
      <c r="A2114" s="226" t="s">
        <v>389</v>
      </c>
      <c r="B2114" s="45" t="s">
        <v>500</v>
      </c>
      <c r="C2114" s="22" t="s">
        <v>40</v>
      </c>
      <c r="D2114" s="907">
        <v>1982</v>
      </c>
      <c r="E2114" s="907">
        <v>1982</v>
      </c>
      <c r="F2114" s="46" t="s">
        <v>384</v>
      </c>
      <c r="G2114" s="22">
        <v>3</v>
      </c>
      <c r="H2114" s="910">
        <v>2364</v>
      </c>
      <c r="I2114" s="910">
        <v>1646.1</v>
      </c>
      <c r="J2114" s="910">
        <v>850</v>
      </c>
      <c r="K2114" s="333">
        <v>53</v>
      </c>
      <c r="L2114" s="2" t="s">
        <v>87</v>
      </c>
      <c r="M2114" s="910">
        <v>156331</v>
      </c>
      <c r="N2114" s="910">
        <v>0</v>
      </c>
      <c r="O2114" s="910">
        <v>100427.53</v>
      </c>
      <c r="P2114" s="910">
        <v>0</v>
      </c>
      <c r="Q2114" s="910">
        <v>55903.47</v>
      </c>
      <c r="R2114" s="910">
        <v>0</v>
      </c>
      <c r="S2114" s="910">
        <f>M2114/H2114</f>
        <v>66.129864636209817</v>
      </c>
      <c r="T2114" s="910">
        <v>66.13</v>
      </c>
      <c r="U2114" s="236">
        <v>44926</v>
      </c>
    </row>
    <row r="2115" spans="1:21" x14ac:dyDescent="0.2">
      <c r="A2115" s="226" t="s">
        <v>389</v>
      </c>
      <c r="B2115" s="45" t="s">
        <v>500</v>
      </c>
      <c r="C2115" s="22" t="s">
        <v>40</v>
      </c>
      <c r="D2115" s="907">
        <v>1982</v>
      </c>
      <c r="E2115" s="907">
        <v>1982</v>
      </c>
      <c r="F2115" s="46" t="s">
        <v>384</v>
      </c>
      <c r="G2115" s="22">
        <v>3</v>
      </c>
      <c r="H2115" s="910">
        <v>2364</v>
      </c>
      <c r="I2115" s="910">
        <v>1646.1</v>
      </c>
      <c r="J2115" s="910">
        <v>850</v>
      </c>
      <c r="K2115" s="333">
        <v>53</v>
      </c>
      <c r="L2115" s="2" t="s">
        <v>94</v>
      </c>
      <c r="M2115" s="910">
        <v>118744</v>
      </c>
      <c r="N2115" s="910">
        <v>0</v>
      </c>
      <c r="O2115" s="910">
        <v>76281.51999999999</v>
      </c>
      <c r="P2115" s="910">
        <v>0</v>
      </c>
      <c r="Q2115" s="910">
        <v>42462.48</v>
      </c>
      <c r="R2115" s="910">
        <v>0</v>
      </c>
      <c r="S2115" s="910">
        <f>M2115/H2115</f>
        <v>50.230118443316414</v>
      </c>
      <c r="T2115" s="910">
        <v>50.23</v>
      </c>
      <c r="U2115" s="236">
        <v>44926</v>
      </c>
    </row>
    <row r="2116" spans="1:21" x14ac:dyDescent="0.2">
      <c r="A2116" s="226" t="s">
        <v>389</v>
      </c>
      <c r="B2116" s="45" t="s">
        <v>500</v>
      </c>
      <c r="C2116" s="22" t="s">
        <v>40</v>
      </c>
      <c r="D2116" s="907">
        <v>1982</v>
      </c>
      <c r="E2116" s="907">
        <v>1982</v>
      </c>
      <c r="F2116" s="46" t="s">
        <v>384</v>
      </c>
      <c r="G2116" s="22">
        <v>3</v>
      </c>
      <c r="H2116" s="910">
        <v>2364</v>
      </c>
      <c r="I2116" s="910">
        <v>1646.1</v>
      </c>
      <c r="J2116" s="910">
        <v>850</v>
      </c>
      <c r="K2116" s="333">
        <v>53</v>
      </c>
      <c r="L2116" s="2" t="s">
        <v>37</v>
      </c>
      <c r="M2116" s="910">
        <v>118744</v>
      </c>
      <c r="N2116" s="910">
        <v>0</v>
      </c>
      <c r="O2116" s="910">
        <v>76281.51999999999</v>
      </c>
      <c r="P2116" s="910">
        <v>0</v>
      </c>
      <c r="Q2116" s="910">
        <v>42462.48</v>
      </c>
      <c r="R2116" s="910">
        <v>0</v>
      </c>
      <c r="S2116" s="910">
        <f>M2116/H2116</f>
        <v>50.230118443316414</v>
      </c>
      <c r="T2116" s="910">
        <v>50.23</v>
      </c>
      <c r="U2116" s="236">
        <v>44926</v>
      </c>
    </row>
    <row r="2117" spans="1:21" ht="13.5" thickBot="1" x14ac:dyDescent="0.25">
      <c r="A2117" s="226" t="s">
        <v>389</v>
      </c>
      <c r="B2117" s="74" t="s">
        <v>500</v>
      </c>
      <c r="C2117" s="59" t="s">
        <v>40</v>
      </c>
      <c r="D2117" s="75">
        <v>1982</v>
      </c>
      <c r="E2117" s="75">
        <v>1982</v>
      </c>
      <c r="F2117" s="76" t="s">
        <v>384</v>
      </c>
      <c r="G2117" s="59">
        <v>3</v>
      </c>
      <c r="H2117" s="60">
        <v>2364</v>
      </c>
      <c r="I2117" s="60">
        <v>1646.1</v>
      </c>
      <c r="J2117" s="60">
        <v>850</v>
      </c>
      <c r="K2117" s="358">
        <v>53</v>
      </c>
      <c r="L2117" s="104" t="s">
        <v>462</v>
      </c>
      <c r="M2117" s="60">
        <v>118744</v>
      </c>
      <c r="N2117" s="60">
        <v>0</v>
      </c>
      <c r="O2117" s="60">
        <v>76281.51999999999</v>
      </c>
      <c r="P2117" s="60">
        <v>0</v>
      </c>
      <c r="Q2117" s="60">
        <v>42462.48</v>
      </c>
      <c r="R2117" s="60">
        <v>0</v>
      </c>
      <c r="S2117" s="60">
        <f>M2117/H2117</f>
        <v>50.230118443316414</v>
      </c>
      <c r="T2117" s="60">
        <v>50.23</v>
      </c>
      <c r="U2117" s="237">
        <v>44926</v>
      </c>
    </row>
    <row r="2118" spans="1:21" ht="13.5" thickBot="1" x14ac:dyDescent="0.25">
      <c r="A2118" s="256"/>
      <c r="B2118" s="33" t="s">
        <v>31</v>
      </c>
      <c r="C2118" s="25" t="s">
        <v>18</v>
      </c>
      <c r="D2118" s="25" t="s">
        <v>18</v>
      </c>
      <c r="E2118" s="25" t="s">
        <v>18</v>
      </c>
      <c r="F2118" s="25" t="s">
        <v>18</v>
      </c>
      <c r="G2118" s="25" t="s">
        <v>18</v>
      </c>
      <c r="H2118" s="115">
        <f>H2110</f>
        <v>2364</v>
      </c>
      <c r="I2118" s="115">
        <f>I2110</f>
        <v>1646.1</v>
      </c>
      <c r="J2118" s="115">
        <f>J2110</f>
        <v>850</v>
      </c>
      <c r="K2118" s="361">
        <f>K2110</f>
        <v>53</v>
      </c>
      <c r="L2118" s="16" t="s">
        <v>18</v>
      </c>
      <c r="M2118" s="7">
        <v>5974866</v>
      </c>
      <c r="N2118" s="7">
        <v>0</v>
      </c>
      <c r="O2118" s="7">
        <v>3838272.6899999995</v>
      </c>
      <c r="P2118" s="7">
        <v>0</v>
      </c>
      <c r="Q2118" s="7">
        <v>2136593.31</v>
      </c>
      <c r="R2118" s="7">
        <v>0</v>
      </c>
      <c r="S2118" s="7" t="s">
        <v>18</v>
      </c>
      <c r="T2118" s="7" t="s">
        <v>18</v>
      </c>
      <c r="U2118" s="28" t="s">
        <v>18</v>
      </c>
    </row>
    <row r="2119" spans="1:21" x14ac:dyDescent="0.2">
      <c r="A2119" s="223" t="s">
        <v>390</v>
      </c>
      <c r="B2119" s="66" t="s">
        <v>501</v>
      </c>
      <c r="C2119" s="38" t="s">
        <v>40</v>
      </c>
      <c r="D2119" s="39">
        <v>1980</v>
      </c>
      <c r="E2119" s="39">
        <v>1980</v>
      </c>
      <c r="F2119" s="67" t="s">
        <v>380</v>
      </c>
      <c r="G2119" s="38">
        <v>2</v>
      </c>
      <c r="H2119" s="40">
        <v>691</v>
      </c>
      <c r="I2119" s="40">
        <v>632</v>
      </c>
      <c r="J2119" s="40">
        <v>401.2</v>
      </c>
      <c r="K2119" s="353">
        <v>28</v>
      </c>
      <c r="L2119" s="112" t="s">
        <v>36</v>
      </c>
      <c r="M2119" s="40">
        <v>1761302</v>
      </c>
      <c r="N2119" s="40">
        <v>0</v>
      </c>
      <c r="O2119" s="40">
        <v>1131465.94</v>
      </c>
      <c r="P2119" s="40">
        <v>0</v>
      </c>
      <c r="Q2119" s="40">
        <v>629836.06000000006</v>
      </c>
      <c r="R2119" s="40">
        <v>0</v>
      </c>
      <c r="S2119" s="40">
        <f>M2119/I2119</f>
        <v>2786.8702531645567</v>
      </c>
      <c r="T2119" s="40">
        <v>2786.87</v>
      </c>
      <c r="U2119" s="186">
        <v>44926</v>
      </c>
    </row>
    <row r="2120" spans="1:21" x14ac:dyDescent="0.2">
      <c r="A2120" s="226" t="s">
        <v>390</v>
      </c>
      <c r="B2120" s="45" t="s">
        <v>501</v>
      </c>
      <c r="C2120" s="22" t="s">
        <v>40</v>
      </c>
      <c r="D2120" s="907">
        <v>1980</v>
      </c>
      <c r="E2120" s="907">
        <v>1980</v>
      </c>
      <c r="F2120" s="46" t="s">
        <v>380</v>
      </c>
      <c r="G2120" s="22">
        <v>2</v>
      </c>
      <c r="H2120" s="910">
        <v>691</v>
      </c>
      <c r="I2120" s="910">
        <v>632</v>
      </c>
      <c r="J2120" s="910">
        <v>401.2</v>
      </c>
      <c r="K2120" s="333">
        <v>28</v>
      </c>
      <c r="L2120" s="198" t="s">
        <v>34</v>
      </c>
      <c r="M2120" s="910">
        <v>303455</v>
      </c>
      <c r="N2120" s="910">
        <v>0</v>
      </c>
      <c r="O2120" s="910">
        <v>194940.45</v>
      </c>
      <c r="P2120" s="910">
        <v>0</v>
      </c>
      <c r="Q2120" s="910">
        <v>108514.55</v>
      </c>
      <c r="R2120" s="910">
        <v>0</v>
      </c>
      <c r="S2120" s="910">
        <f>M2120/I2120</f>
        <v>480.15031645569621</v>
      </c>
      <c r="T2120" s="910">
        <v>480.15</v>
      </c>
      <c r="U2120" s="236">
        <v>44926</v>
      </c>
    </row>
    <row r="2121" spans="1:21" x14ac:dyDescent="0.2">
      <c r="A2121" s="226" t="s">
        <v>390</v>
      </c>
      <c r="B2121" s="45" t="s">
        <v>501</v>
      </c>
      <c r="C2121" s="22" t="s">
        <v>40</v>
      </c>
      <c r="D2121" s="907">
        <v>1980</v>
      </c>
      <c r="E2121" s="907">
        <v>1980</v>
      </c>
      <c r="F2121" s="46" t="s">
        <v>380</v>
      </c>
      <c r="G2121" s="22">
        <v>2</v>
      </c>
      <c r="H2121" s="910">
        <v>691</v>
      </c>
      <c r="I2121" s="910">
        <v>632</v>
      </c>
      <c r="J2121" s="910">
        <v>401.2</v>
      </c>
      <c r="K2121" s="333">
        <v>28</v>
      </c>
      <c r="L2121" s="2" t="s">
        <v>41</v>
      </c>
      <c r="M2121" s="910">
        <v>317883</v>
      </c>
      <c r="N2121" s="910">
        <v>0</v>
      </c>
      <c r="O2121" s="910">
        <v>204209.03999999998</v>
      </c>
      <c r="P2121" s="910">
        <v>0</v>
      </c>
      <c r="Q2121" s="910">
        <v>113673.96</v>
      </c>
      <c r="R2121" s="910">
        <v>0</v>
      </c>
      <c r="S2121" s="910">
        <f>M2121/I2121</f>
        <v>502.97943037974682</v>
      </c>
      <c r="T2121" s="910">
        <v>502.98</v>
      </c>
      <c r="U2121" s="236">
        <v>44926</v>
      </c>
    </row>
    <row r="2122" spans="1:21" x14ac:dyDescent="0.2">
      <c r="A2122" s="226" t="s">
        <v>390</v>
      </c>
      <c r="B2122" s="45" t="s">
        <v>501</v>
      </c>
      <c r="C2122" s="22" t="s">
        <v>40</v>
      </c>
      <c r="D2122" s="907">
        <v>1980</v>
      </c>
      <c r="E2122" s="907">
        <v>1980</v>
      </c>
      <c r="F2122" s="46" t="s">
        <v>380</v>
      </c>
      <c r="G2122" s="22">
        <v>2</v>
      </c>
      <c r="H2122" s="910">
        <v>691</v>
      </c>
      <c r="I2122" s="910">
        <v>632</v>
      </c>
      <c r="J2122" s="910">
        <v>401.2</v>
      </c>
      <c r="K2122" s="333">
        <v>28</v>
      </c>
      <c r="L2122" s="2" t="s">
        <v>87</v>
      </c>
      <c r="M2122" s="910">
        <v>67939</v>
      </c>
      <c r="N2122" s="910">
        <v>0</v>
      </c>
      <c r="O2122" s="910">
        <v>43644.229999999996</v>
      </c>
      <c r="P2122" s="910">
        <v>0</v>
      </c>
      <c r="Q2122" s="910">
        <v>24294.77</v>
      </c>
      <c r="R2122" s="910">
        <v>0</v>
      </c>
      <c r="S2122" s="910">
        <f>M2122/H2122</f>
        <v>98.319826338639658</v>
      </c>
      <c r="T2122" s="910">
        <v>98.32</v>
      </c>
      <c r="U2122" s="236">
        <v>44926</v>
      </c>
    </row>
    <row r="2123" spans="1:21" x14ac:dyDescent="0.2">
      <c r="A2123" s="226" t="s">
        <v>390</v>
      </c>
      <c r="B2123" s="45" t="s">
        <v>501</v>
      </c>
      <c r="C2123" s="22" t="s">
        <v>40</v>
      </c>
      <c r="D2123" s="907">
        <v>1980</v>
      </c>
      <c r="E2123" s="907">
        <v>1980</v>
      </c>
      <c r="F2123" s="46" t="s">
        <v>380</v>
      </c>
      <c r="G2123" s="22">
        <v>2</v>
      </c>
      <c r="H2123" s="910">
        <v>691</v>
      </c>
      <c r="I2123" s="910">
        <v>632</v>
      </c>
      <c r="J2123" s="910">
        <v>401.2</v>
      </c>
      <c r="K2123" s="333">
        <v>28</v>
      </c>
      <c r="L2123" s="2" t="s">
        <v>94</v>
      </c>
      <c r="M2123" s="910">
        <v>51597</v>
      </c>
      <c r="N2123" s="910">
        <v>0</v>
      </c>
      <c r="O2123" s="910">
        <v>33146.07</v>
      </c>
      <c r="P2123" s="910">
        <v>0</v>
      </c>
      <c r="Q2123" s="910">
        <v>18450.93</v>
      </c>
      <c r="R2123" s="910">
        <v>0</v>
      </c>
      <c r="S2123" s="910">
        <f>M2123/H2123</f>
        <v>74.670043415340089</v>
      </c>
      <c r="T2123" s="910">
        <v>74.67</v>
      </c>
      <c r="U2123" s="236">
        <v>44926</v>
      </c>
    </row>
    <row r="2124" spans="1:21" ht="13.5" thickBot="1" x14ac:dyDescent="0.25">
      <c r="A2124" s="226" t="s">
        <v>390</v>
      </c>
      <c r="B2124" s="74" t="s">
        <v>501</v>
      </c>
      <c r="C2124" s="59" t="s">
        <v>40</v>
      </c>
      <c r="D2124" s="75">
        <v>1980</v>
      </c>
      <c r="E2124" s="75">
        <v>1980</v>
      </c>
      <c r="F2124" s="76" t="s">
        <v>380</v>
      </c>
      <c r="G2124" s="59">
        <v>2</v>
      </c>
      <c r="H2124" s="60">
        <v>691</v>
      </c>
      <c r="I2124" s="60">
        <v>632</v>
      </c>
      <c r="J2124" s="60">
        <v>401.2</v>
      </c>
      <c r="K2124" s="358">
        <v>28</v>
      </c>
      <c r="L2124" s="104" t="s">
        <v>37</v>
      </c>
      <c r="M2124" s="60">
        <v>51597</v>
      </c>
      <c r="N2124" s="60">
        <v>0</v>
      </c>
      <c r="O2124" s="60">
        <v>33146.07</v>
      </c>
      <c r="P2124" s="60">
        <v>0</v>
      </c>
      <c r="Q2124" s="60">
        <v>18450.93</v>
      </c>
      <c r="R2124" s="60">
        <v>0</v>
      </c>
      <c r="S2124" s="60">
        <f>M2124/H2124</f>
        <v>74.670043415340089</v>
      </c>
      <c r="T2124" s="60">
        <v>74.67</v>
      </c>
      <c r="U2124" s="237">
        <v>44926</v>
      </c>
    </row>
    <row r="2125" spans="1:21" ht="13.5" thickBot="1" x14ac:dyDescent="0.25">
      <c r="A2125" s="256"/>
      <c r="B2125" s="33" t="s">
        <v>31</v>
      </c>
      <c r="C2125" s="25" t="s">
        <v>18</v>
      </c>
      <c r="D2125" s="25" t="s">
        <v>18</v>
      </c>
      <c r="E2125" s="25" t="s">
        <v>18</v>
      </c>
      <c r="F2125" s="25" t="s">
        <v>18</v>
      </c>
      <c r="G2125" s="25" t="s">
        <v>18</v>
      </c>
      <c r="H2125" s="115">
        <f>H2119</f>
        <v>691</v>
      </c>
      <c r="I2125" s="115">
        <f>I2119</f>
        <v>632</v>
      </c>
      <c r="J2125" s="115">
        <f>J2119</f>
        <v>401.2</v>
      </c>
      <c r="K2125" s="361">
        <f>K2119</f>
        <v>28</v>
      </c>
      <c r="L2125" s="16" t="s">
        <v>18</v>
      </c>
      <c r="M2125" s="7">
        <v>2553773</v>
      </c>
      <c r="N2125" s="7">
        <v>0</v>
      </c>
      <c r="O2125" s="7">
        <v>1640551.8</v>
      </c>
      <c r="P2125" s="7">
        <v>0</v>
      </c>
      <c r="Q2125" s="7">
        <v>913221.20000000019</v>
      </c>
      <c r="R2125" s="7">
        <v>0</v>
      </c>
      <c r="S2125" s="7" t="s">
        <v>18</v>
      </c>
      <c r="T2125" s="7" t="s">
        <v>18</v>
      </c>
      <c r="U2125" s="28" t="s">
        <v>18</v>
      </c>
    </row>
    <row r="2126" spans="1:21" ht="13.5" thickBot="1" x14ac:dyDescent="0.25">
      <c r="A2126" s="326" t="s">
        <v>626</v>
      </c>
      <c r="B2126" s="33" t="s">
        <v>627</v>
      </c>
      <c r="C2126" s="132" t="s">
        <v>18</v>
      </c>
      <c r="D2126" s="132" t="s">
        <v>18</v>
      </c>
      <c r="E2126" s="132" t="s">
        <v>18</v>
      </c>
      <c r="F2126" s="132" t="s">
        <v>18</v>
      </c>
      <c r="G2126" s="132" t="s">
        <v>18</v>
      </c>
      <c r="H2126" s="7">
        <v>0</v>
      </c>
      <c r="I2126" s="7">
        <v>0</v>
      </c>
      <c r="J2126" s="7"/>
      <c r="K2126" s="335">
        <v>0</v>
      </c>
      <c r="L2126" s="132" t="s">
        <v>18</v>
      </c>
      <c r="M2126" s="7">
        <v>0</v>
      </c>
      <c r="N2126" s="7">
        <v>0</v>
      </c>
      <c r="O2126" s="7">
        <v>0</v>
      </c>
      <c r="P2126" s="7">
        <v>0</v>
      </c>
      <c r="Q2126" s="7">
        <v>0</v>
      </c>
      <c r="R2126" s="7">
        <v>0</v>
      </c>
      <c r="S2126" s="7" t="s">
        <v>18</v>
      </c>
      <c r="T2126" s="7" t="s">
        <v>18</v>
      </c>
      <c r="U2126" s="28" t="s">
        <v>18</v>
      </c>
    </row>
    <row r="2127" spans="1:21" ht="13.5" thickBot="1" x14ac:dyDescent="0.25">
      <c r="A2127" s="262" t="s">
        <v>69</v>
      </c>
      <c r="B2127" s="27" t="s">
        <v>175</v>
      </c>
      <c r="C2127" s="25" t="s">
        <v>18</v>
      </c>
      <c r="D2127" s="25" t="s">
        <v>18</v>
      </c>
      <c r="E2127" s="25" t="s">
        <v>18</v>
      </c>
      <c r="F2127" s="25" t="s">
        <v>18</v>
      </c>
      <c r="G2127" s="25" t="s">
        <v>18</v>
      </c>
      <c r="H2127" s="7">
        <f>H2128+H2131+H2132+H2142</f>
        <v>2876.7999999999997</v>
      </c>
      <c r="I2127" s="7">
        <f>I2128+I2131+I2132+I2142</f>
        <v>2639.2999999999997</v>
      </c>
      <c r="J2127" s="7">
        <f>J2128+J2131+J2132+J2142</f>
        <v>1013</v>
      </c>
      <c r="K2127" s="335">
        <f>K2128+K2131+K2132+K2142</f>
        <v>104</v>
      </c>
      <c r="L2127" s="16" t="s">
        <v>18</v>
      </c>
      <c r="M2127" s="7">
        <f>M2128+M2131+M2132+M2142+M2145</f>
        <v>22395687</v>
      </c>
      <c r="N2127" s="7">
        <f t="shared" ref="N2127:R2127" si="662">N2128+N2131+N2132+N2142+N2145</f>
        <v>0</v>
      </c>
      <c r="O2127" s="7">
        <f t="shared" si="662"/>
        <v>8313234.2599999998</v>
      </c>
      <c r="P2127" s="7">
        <f t="shared" si="662"/>
        <v>10915009.899999999</v>
      </c>
      <c r="Q2127" s="7">
        <f t="shared" si="662"/>
        <v>3167442.8400000003</v>
      </c>
      <c r="R2127" s="7">
        <f t="shared" si="662"/>
        <v>0</v>
      </c>
      <c r="S2127" s="7" t="s">
        <v>18</v>
      </c>
      <c r="T2127" s="7" t="s">
        <v>18</v>
      </c>
      <c r="U2127" s="28" t="s">
        <v>18</v>
      </c>
    </row>
    <row r="2128" spans="1:21" ht="13.5" thickBot="1" x14ac:dyDescent="0.25">
      <c r="A2128" s="155" t="s">
        <v>268</v>
      </c>
      <c r="B2128" s="27" t="s">
        <v>176</v>
      </c>
      <c r="C2128" s="25" t="s">
        <v>18</v>
      </c>
      <c r="D2128" s="25" t="s">
        <v>18</v>
      </c>
      <c r="E2128" s="25" t="s">
        <v>18</v>
      </c>
      <c r="F2128" s="25" t="s">
        <v>18</v>
      </c>
      <c r="G2128" s="25" t="s">
        <v>18</v>
      </c>
      <c r="H2128" s="7">
        <f>H2130</f>
        <v>551.79999999999995</v>
      </c>
      <c r="I2128" s="7">
        <f>I2130</f>
        <v>494.7</v>
      </c>
      <c r="J2128" s="7">
        <f>J2130</f>
        <v>392</v>
      </c>
      <c r="K2128" s="335">
        <f>K2130</f>
        <v>13</v>
      </c>
      <c r="L2128" s="16" t="s">
        <v>18</v>
      </c>
      <c r="M2128" s="7">
        <v>4345759</v>
      </c>
      <c r="N2128" s="7">
        <v>0</v>
      </c>
      <c r="O2128" s="7">
        <v>544293.25</v>
      </c>
      <c r="P2128" s="7">
        <v>3602033.32</v>
      </c>
      <c r="Q2128" s="7">
        <v>199432.43</v>
      </c>
      <c r="R2128" s="7">
        <v>0</v>
      </c>
      <c r="S2128" s="7" t="s">
        <v>18</v>
      </c>
      <c r="T2128" s="7" t="s">
        <v>18</v>
      </c>
      <c r="U2128" s="28" t="s">
        <v>18</v>
      </c>
    </row>
    <row r="2129" spans="1:21" ht="13.5" thickBot="1" x14ac:dyDescent="0.25">
      <c r="A2129" s="223" t="s">
        <v>269</v>
      </c>
      <c r="B2129" s="29" t="s">
        <v>120</v>
      </c>
      <c r="C2129" s="30" t="s">
        <v>40</v>
      </c>
      <c r="D2129" s="31">
        <v>1971</v>
      </c>
      <c r="E2129" s="31"/>
      <c r="F2129" s="263" t="s">
        <v>121</v>
      </c>
      <c r="G2129" s="30">
        <v>2</v>
      </c>
      <c r="H2129" s="32">
        <v>551.79999999999995</v>
      </c>
      <c r="I2129" s="32">
        <v>494.7</v>
      </c>
      <c r="J2129" s="32">
        <v>392</v>
      </c>
      <c r="K2129" s="357">
        <v>13</v>
      </c>
      <c r="L2129" s="114" t="s">
        <v>122</v>
      </c>
      <c r="M2129" s="32">
        <v>4345759</v>
      </c>
      <c r="N2129" s="32">
        <v>0</v>
      </c>
      <c r="O2129" s="32">
        <v>544293.25</v>
      </c>
      <c r="P2129" s="32">
        <v>3602033.32</v>
      </c>
      <c r="Q2129" s="32">
        <v>199432.43</v>
      </c>
      <c r="R2129" s="32">
        <v>0</v>
      </c>
      <c r="S2129" s="32">
        <f>M2129/J2129</f>
        <v>11086.119897959185</v>
      </c>
      <c r="T2129" s="32">
        <v>11086.12</v>
      </c>
      <c r="U2129" s="272">
        <v>44926</v>
      </c>
    </row>
    <row r="2130" spans="1:21" ht="13.5" thickBot="1" x14ac:dyDescent="0.25">
      <c r="A2130" s="256"/>
      <c r="B2130" s="33" t="s">
        <v>31</v>
      </c>
      <c r="C2130" s="25" t="s">
        <v>18</v>
      </c>
      <c r="D2130" s="25" t="s">
        <v>18</v>
      </c>
      <c r="E2130" s="25" t="s">
        <v>18</v>
      </c>
      <c r="F2130" s="25" t="s">
        <v>18</v>
      </c>
      <c r="G2130" s="25" t="s">
        <v>18</v>
      </c>
      <c r="H2130" s="115">
        <f>H2129</f>
        <v>551.79999999999995</v>
      </c>
      <c r="I2130" s="115">
        <f>I2129</f>
        <v>494.7</v>
      </c>
      <c r="J2130" s="115">
        <f>J2129</f>
        <v>392</v>
      </c>
      <c r="K2130" s="361">
        <v>13</v>
      </c>
      <c r="L2130" s="16" t="s">
        <v>18</v>
      </c>
      <c r="M2130" s="7">
        <v>4345759</v>
      </c>
      <c r="N2130" s="7">
        <v>0</v>
      </c>
      <c r="O2130" s="7">
        <v>544293.25</v>
      </c>
      <c r="P2130" s="7">
        <v>3602033.32</v>
      </c>
      <c r="Q2130" s="7">
        <v>199432.43</v>
      </c>
      <c r="R2130" s="7">
        <v>0</v>
      </c>
      <c r="S2130" s="7" t="s">
        <v>18</v>
      </c>
      <c r="T2130" s="7" t="s">
        <v>18</v>
      </c>
      <c r="U2130" s="28" t="s">
        <v>18</v>
      </c>
    </row>
    <row r="2131" spans="1:21" ht="13.5" thickBot="1" x14ac:dyDescent="0.25">
      <c r="A2131" s="262" t="s">
        <v>272</v>
      </c>
      <c r="B2131" s="27" t="s">
        <v>271</v>
      </c>
      <c r="C2131" s="25" t="s">
        <v>18</v>
      </c>
      <c r="D2131" s="25" t="s">
        <v>18</v>
      </c>
      <c r="E2131" s="25" t="s">
        <v>18</v>
      </c>
      <c r="F2131" s="25" t="s">
        <v>18</v>
      </c>
      <c r="G2131" s="25" t="s">
        <v>18</v>
      </c>
      <c r="H2131" s="7">
        <v>0</v>
      </c>
      <c r="I2131" s="7">
        <v>0</v>
      </c>
      <c r="J2131" s="7">
        <v>0</v>
      </c>
      <c r="K2131" s="335">
        <v>0</v>
      </c>
      <c r="L2131" s="16" t="s">
        <v>18</v>
      </c>
      <c r="M2131" s="7">
        <v>0</v>
      </c>
      <c r="N2131" s="7">
        <v>0</v>
      </c>
      <c r="O2131" s="7">
        <v>0</v>
      </c>
      <c r="P2131" s="7">
        <v>0</v>
      </c>
      <c r="Q2131" s="7">
        <v>0</v>
      </c>
      <c r="R2131" s="7">
        <v>0</v>
      </c>
      <c r="S2131" s="7" t="s">
        <v>18</v>
      </c>
      <c r="T2131" s="7" t="s">
        <v>18</v>
      </c>
      <c r="U2131" s="28" t="s">
        <v>18</v>
      </c>
    </row>
    <row r="2132" spans="1:21" ht="13.5" thickBot="1" x14ac:dyDescent="0.25">
      <c r="A2132" s="155" t="s">
        <v>273</v>
      </c>
      <c r="B2132" s="27" t="s">
        <v>177</v>
      </c>
      <c r="C2132" s="25" t="s">
        <v>18</v>
      </c>
      <c r="D2132" s="25" t="s">
        <v>18</v>
      </c>
      <c r="E2132" s="25" t="s">
        <v>18</v>
      </c>
      <c r="F2132" s="25" t="s">
        <v>18</v>
      </c>
      <c r="G2132" s="25" t="s">
        <v>18</v>
      </c>
      <c r="H2132" s="7">
        <f>H2135+H2138+H2141</f>
        <v>1995.8999999999999</v>
      </c>
      <c r="I2132" s="7">
        <f>I2135+I2138+I2141</f>
        <v>1852.1</v>
      </c>
      <c r="J2132" s="7">
        <f>J2135+J2138+J2141</f>
        <v>621</v>
      </c>
      <c r="K2132" s="335">
        <f>K2135+K2138+K2141</f>
        <v>79</v>
      </c>
      <c r="L2132" s="16" t="s">
        <v>18</v>
      </c>
      <c r="M2132" s="7">
        <v>13452394</v>
      </c>
      <c r="N2132" s="7">
        <v>0</v>
      </c>
      <c r="O2132" s="7">
        <v>6583283.0999999996</v>
      </c>
      <c r="P2132" s="7">
        <v>4346300.3600000003</v>
      </c>
      <c r="Q2132" s="7">
        <v>2522810.54</v>
      </c>
      <c r="R2132" s="7">
        <v>0</v>
      </c>
      <c r="S2132" s="7" t="s">
        <v>18</v>
      </c>
      <c r="T2132" s="7" t="s">
        <v>18</v>
      </c>
      <c r="U2132" s="28" t="s">
        <v>18</v>
      </c>
    </row>
    <row r="2133" spans="1:21" ht="13.5" thickBot="1" x14ac:dyDescent="0.25">
      <c r="A2133" s="904" t="s">
        <v>275</v>
      </c>
      <c r="B2133" s="260" t="s">
        <v>502</v>
      </c>
      <c r="C2133" s="211" t="s">
        <v>40</v>
      </c>
      <c r="D2133" s="211">
        <v>1968</v>
      </c>
      <c r="E2133" s="211"/>
      <c r="F2133" s="263" t="s">
        <v>121</v>
      </c>
      <c r="G2133" s="211">
        <v>2</v>
      </c>
      <c r="H2133" s="265">
        <v>618.9</v>
      </c>
      <c r="I2133" s="265">
        <v>556.9</v>
      </c>
      <c r="J2133" s="265">
        <v>0</v>
      </c>
      <c r="K2133" s="381">
        <v>31</v>
      </c>
      <c r="L2133" s="264" t="s">
        <v>111</v>
      </c>
      <c r="M2133" s="213">
        <v>77765</v>
      </c>
      <c r="N2133" s="265">
        <v>0</v>
      </c>
      <c r="O2133" s="265">
        <v>56220.49</v>
      </c>
      <c r="P2133" s="265">
        <v>0</v>
      </c>
      <c r="Q2133" s="265">
        <v>21544.510000000002</v>
      </c>
      <c r="R2133" s="265">
        <v>0</v>
      </c>
      <c r="S2133" s="211">
        <f>M2133/H2133</f>
        <v>125.65034739053159</v>
      </c>
      <c r="T2133" s="211">
        <v>125.65</v>
      </c>
      <c r="U2133" s="236">
        <v>44926</v>
      </c>
    </row>
    <row r="2134" spans="1:21" ht="13.5" thickBot="1" x14ac:dyDescent="0.25">
      <c r="A2134" s="226" t="s">
        <v>275</v>
      </c>
      <c r="B2134" s="260" t="s">
        <v>502</v>
      </c>
      <c r="C2134" s="211" t="s">
        <v>40</v>
      </c>
      <c r="D2134" s="211">
        <v>1968</v>
      </c>
      <c r="E2134" s="211"/>
      <c r="F2134" s="263" t="s">
        <v>121</v>
      </c>
      <c r="G2134" s="211">
        <v>2</v>
      </c>
      <c r="H2134" s="265">
        <v>618.9</v>
      </c>
      <c r="I2134" s="265">
        <v>556.9</v>
      </c>
      <c r="J2134" s="265">
        <v>0</v>
      </c>
      <c r="K2134" s="381">
        <v>31</v>
      </c>
      <c r="L2134" s="264" t="s">
        <v>83</v>
      </c>
      <c r="M2134" s="213">
        <v>3185212</v>
      </c>
      <c r="N2134" s="265">
        <v>0</v>
      </c>
      <c r="O2134" s="265">
        <v>0</v>
      </c>
      <c r="P2134" s="265">
        <v>3185212</v>
      </c>
      <c r="Q2134" s="265">
        <v>0</v>
      </c>
      <c r="R2134" s="265">
        <v>0</v>
      </c>
      <c r="S2134" s="211">
        <f>M2134/I2134</f>
        <v>5719.5403124438863</v>
      </c>
      <c r="T2134" s="211">
        <v>5719.54</v>
      </c>
      <c r="U2134" s="236">
        <v>44926</v>
      </c>
    </row>
    <row r="2135" spans="1:21" ht="13.5" thickBot="1" x14ac:dyDescent="0.25">
      <c r="A2135" s="154"/>
      <c r="B2135" s="33" t="s">
        <v>31</v>
      </c>
      <c r="C2135" s="170" t="s">
        <v>18</v>
      </c>
      <c r="D2135" s="170" t="s">
        <v>18</v>
      </c>
      <c r="E2135" s="170" t="s">
        <v>18</v>
      </c>
      <c r="F2135" s="170" t="s">
        <v>18</v>
      </c>
      <c r="G2135" s="170" t="s">
        <v>18</v>
      </c>
      <c r="H2135" s="266">
        <f>H2134</f>
        <v>618.9</v>
      </c>
      <c r="I2135" s="266">
        <f>I2134</f>
        <v>556.9</v>
      </c>
      <c r="J2135" s="266">
        <v>0</v>
      </c>
      <c r="K2135" s="382">
        <f>K2134</f>
        <v>31</v>
      </c>
      <c r="L2135" s="170" t="s">
        <v>18</v>
      </c>
      <c r="M2135" s="171">
        <v>3262977</v>
      </c>
      <c r="N2135" s="266">
        <v>0</v>
      </c>
      <c r="O2135" s="266">
        <v>56220.49</v>
      </c>
      <c r="P2135" s="266">
        <v>3185212</v>
      </c>
      <c r="Q2135" s="266">
        <v>21544.510000000002</v>
      </c>
      <c r="R2135" s="266">
        <v>0</v>
      </c>
      <c r="S2135" s="170" t="s">
        <v>18</v>
      </c>
      <c r="T2135" s="170" t="s">
        <v>18</v>
      </c>
      <c r="U2135" s="173" t="s">
        <v>18</v>
      </c>
    </row>
    <row r="2136" spans="1:21" ht="13.5" thickBot="1" x14ac:dyDescent="0.25">
      <c r="A2136" s="904" t="s">
        <v>276</v>
      </c>
      <c r="B2136" s="260" t="s">
        <v>503</v>
      </c>
      <c r="C2136" s="211"/>
      <c r="D2136" s="211">
        <v>1975</v>
      </c>
      <c r="E2136" s="211"/>
      <c r="F2136" s="263" t="s">
        <v>121</v>
      </c>
      <c r="G2136" s="211">
        <v>2</v>
      </c>
      <c r="H2136" s="265">
        <v>538.79999999999995</v>
      </c>
      <c r="I2136" s="265">
        <v>554.4</v>
      </c>
      <c r="J2136" s="265">
        <v>0</v>
      </c>
      <c r="K2136" s="381">
        <v>19</v>
      </c>
      <c r="L2136" s="264" t="s">
        <v>111</v>
      </c>
      <c r="M2136" s="213">
        <v>67700</v>
      </c>
      <c r="N2136" s="265">
        <v>0</v>
      </c>
      <c r="O2136" s="265">
        <v>48943.96</v>
      </c>
      <c r="P2136" s="265">
        <v>0</v>
      </c>
      <c r="Q2136" s="265">
        <v>18756.04</v>
      </c>
      <c r="R2136" s="265">
        <v>0</v>
      </c>
      <c r="S2136" s="211">
        <f>M2136/H2136</f>
        <v>125.64959168522644</v>
      </c>
      <c r="T2136" s="211">
        <v>125.65</v>
      </c>
      <c r="U2136" s="235">
        <v>44926</v>
      </c>
    </row>
    <row r="2137" spans="1:21" ht="13.5" thickBot="1" x14ac:dyDescent="0.25">
      <c r="A2137" s="226" t="s">
        <v>276</v>
      </c>
      <c r="B2137" s="260" t="s">
        <v>503</v>
      </c>
      <c r="C2137" s="211" t="s">
        <v>40</v>
      </c>
      <c r="D2137" s="211">
        <v>1975</v>
      </c>
      <c r="E2137" s="211"/>
      <c r="F2137" s="263" t="s">
        <v>121</v>
      </c>
      <c r="G2137" s="211">
        <v>2</v>
      </c>
      <c r="H2137" s="265">
        <v>538.79999999999995</v>
      </c>
      <c r="I2137" s="265">
        <v>554.4</v>
      </c>
      <c r="J2137" s="265">
        <v>0</v>
      </c>
      <c r="K2137" s="381">
        <v>19</v>
      </c>
      <c r="L2137" s="264" t="s">
        <v>83</v>
      </c>
      <c r="M2137" s="213">
        <v>3170913</v>
      </c>
      <c r="N2137" s="265">
        <v>0</v>
      </c>
      <c r="O2137" s="265">
        <v>2292422.94</v>
      </c>
      <c r="P2137" s="265">
        <v>0</v>
      </c>
      <c r="Q2137" s="265">
        <v>878490.06</v>
      </c>
      <c r="R2137" s="265">
        <v>0</v>
      </c>
      <c r="S2137" s="211">
        <f>M2137/I2137</f>
        <v>5719.5400432900433</v>
      </c>
      <c r="T2137" s="211">
        <v>5719.54</v>
      </c>
      <c r="U2137" s="235">
        <v>44926</v>
      </c>
    </row>
    <row r="2138" spans="1:21" ht="13.5" thickBot="1" x14ac:dyDescent="0.25">
      <c r="A2138" s="154"/>
      <c r="B2138" s="33" t="s">
        <v>31</v>
      </c>
      <c r="C2138" s="170" t="s">
        <v>18</v>
      </c>
      <c r="D2138" s="170" t="s">
        <v>18</v>
      </c>
      <c r="E2138" s="170" t="s">
        <v>18</v>
      </c>
      <c r="F2138" s="170" t="s">
        <v>18</v>
      </c>
      <c r="G2138" s="170" t="s">
        <v>18</v>
      </c>
      <c r="H2138" s="266">
        <f>H2136</f>
        <v>538.79999999999995</v>
      </c>
      <c r="I2138" s="266">
        <f>I2136</f>
        <v>554.4</v>
      </c>
      <c r="J2138" s="266">
        <v>0</v>
      </c>
      <c r="K2138" s="382">
        <f>K2136</f>
        <v>19</v>
      </c>
      <c r="L2138" s="170" t="s">
        <v>18</v>
      </c>
      <c r="M2138" s="171">
        <v>3238613</v>
      </c>
      <c r="N2138" s="266">
        <v>0</v>
      </c>
      <c r="O2138" s="266">
        <v>2341366.9</v>
      </c>
      <c r="P2138" s="266">
        <v>0</v>
      </c>
      <c r="Q2138" s="266">
        <v>897246.10000000009</v>
      </c>
      <c r="R2138" s="266">
        <v>0</v>
      </c>
      <c r="S2138" s="170" t="s">
        <v>18</v>
      </c>
      <c r="T2138" s="170" t="s">
        <v>18</v>
      </c>
      <c r="U2138" s="173" t="s">
        <v>18</v>
      </c>
    </row>
    <row r="2139" spans="1:21" ht="13.5" thickBot="1" x14ac:dyDescent="0.25">
      <c r="A2139" s="904" t="s">
        <v>504</v>
      </c>
      <c r="B2139" s="260" t="s">
        <v>505</v>
      </c>
      <c r="C2139" s="211" t="s">
        <v>40</v>
      </c>
      <c r="D2139" s="211">
        <v>1979</v>
      </c>
      <c r="E2139" s="211"/>
      <c r="F2139" s="263" t="s">
        <v>121</v>
      </c>
      <c r="G2139" s="211">
        <v>2</v>
      </c>
      <c r="H2139" s="265">
        <v>838.2</v>
      </c>
      <c r="I2139" s="265">
        <v>740.8</v>
      </c>
      <c r="J2139" s="265">
        <v>621</v>
      </c>
      <c r="K2139" s="381">
        <v>29</v>
      </c>
      <c r="L2139" s="194" t="s">
        <v>93</v>
      </c>
      <c r="M2139" s="213">
        <v>66323</v>
      </c>
      <c r="N2139" s="265">
        <v>0</v>
      </c>
      <c r="O2139" s="265">
        <v>47948.45</v>
      </c>
      <c r="P2139" s="265">
        <v>0</v>
      </c>
      <c r="Q2139" s="265">
        <v>18374.550000000003</v>
      </c>
      <c r="R2139" s="265">
        <v>0</v>
      </c>
      <c r="S2139" s="211">
        <f>M2139/J2139</f>
        <v>106.80032206119162</v>
      </c>
      <c r="T2139" s="211">
        <v>106.8</v>
      </c>
      <c r="U2139" s="235">
        <v>44926</v>
      </c>
    </row>
    <row r="2140" spans="1:21" ht="13.5" thickBot="1" x14ac:dyDescent="0.25">
      <c r="A2140" s="904" t="s">
        <v>504</v>
      </c>
      <c r="B2140" s="260" t="s">
        <v>505</v>
      </c>
      <c r="C2140" s="211" t="s">
        <v>40</v>
      </c>
      <c r="D2140" s="211">
        <v>1972</v>
      </c>
      <c r="E2140" s="211"/>
      <c r="F2140" s="263" t="s">
        <v>121</v>
      </c>
      <c r="G2140" s="211">
        <v>2</v>
      </c>
      <c r="H2140" s="265">
        <v>838.2</v>
      </c>
      <c r="I2140" s="265">
        <v>740.8</v>
      </c>
      <c r="J2140" s="265">
        <v>621</v>
      </c>
      <c r="K2140" s="381">
        <v>29</v>
      </c>
      <c r="L2140" s="264" t="s">
        <v>49</v>
      </c>
      <c r="M2140" s="213">
        <v>6884481</v>
      </c>
      <c r="N2140" s="265">
        <v>0</v>
      </c>
      <c r="O2140" s="265">
        <v>4137747.26</v>
      </c>
      <c r="P2140" s="265">
        <v>1161088.3600000001</v>
      </c>
      <c r="Q2140" s="265">
        <v>1585645.3800000001</v>
      </c>
      <c r="R2140" s="265">
        <v>0</v>
      </c>
      <c r="S2140" s="211">
        <f>M2140/J2140</f>
        <v>11086.120772946861</v>
      </c>
      <c r="T2140" s="211">
        <v>11086.12</v>
      </c>
      <c r="U2140" s="235">
        <v>44926</v>
      </c>
    </row>
    <row r="2141" spans="1:21" ht="13.5" thickBot="1" x14ac:dyDescent="0.25">
      <c r="A2141" s="972"/>
      <c r="B2141" s="267" t="s">
        <v>31</v>
      </c>
      <c r="C2141" s="165" t="s">
        <v>18</v>
      </c>
      <c r="D2141" s="165" t="s">
        <v>18</v>
      </c>
      <c r="E2141" s="165" t="s">
        <v>18</v>
      </c>
      <c r="F2141" s="165" t="s">
        <v>18</v>
      </c>
      <c r="G2141" s="165" t="s">
        <v>18</v>
      </c>
      <c r="H2141" s="268">
        <f>H2139</f>
        <v>838.2</v>
      </c>
      <c r="I2141" s="268">
        <f>I2139</f>
        <v>740.8</v>
      </c>
      <c r="J2141" s="268">
        <f>J2139</f>
        <v>621</v>
      </c>
      <c r="K2141" s="344">
        <f>K2139</f>
        <v>29</v>
      </c>
      <c r="L2141" s="165" t="s">
        <v>18</v>
      </c>
      <c r="M2141" s="166">
        <v>6950804</v>
      </c>
      <c r="N2141" s="268">
        <v>0</v>
      </c>
      <c r="O2141" s="268">
        <v>4185695.71</v>
      </c>
      <c r="P2141" s="268">
        <v>1161088.3600000001</v>
      </c>
      <c r="Q2141" s="268">
        <v>1604019.9300000002</v>
      </c>
      <c r="R2141" s="268">
        <v>0</v>
      </c>
      <c r="S2141" s="165" t="s">
        <v>18</v>
      </c>
      <c r="T2141" s="165" t="s">
        <v>18</v>
      </c>
      <c r="U2141" s="168" t="s">
        <v>18</v>
      </c>
    </row>
    <row r="2142" spans="1:21" ht="15" thickBot="1" x14ac:dyDescent="0.25">
      <c r="A2142" s="546" t="s">
        <v>278</v>
      </c>
      <c r="B2142" s="267" t="s">
        <v>277</v>
      </c>
      <c r="C2142" s="165" t="s">
        <v>18</v>
      </c>
      <c r="D2142" s="165" t="s">
        <v>18</v>
      </c>
      <c r="E2142" s="165" t="s">
        <v>18</v>
      </c>
      <c r="F2142" s="165" t="s">
        <v>18</v>
      </c>
      <c r="G2142" s="165" t="s">
        <v>18</v>
      </c>
      <c r="H2142" s="560">
        <f>H2143</f>
        <v>329.1</v>
      </c>
      <c r="I2142" s="560">
        <f>I2143</f>
        <v>292.5</v>
      </c>
      <c r="J2142" s="560">
        <f>J2143</f>
        <v>0</v>
      </c>
      <c r="K2142" s="561">
        <f>K2143</f>
        <v>12</v>
      </c>
      <c r="L2142" s="560" t="s">
        <v>18</v>
      </c>
      <c r="M2142" s="218">
        <v>4597534</v>
      </c>
      <c r="N2142" s="218">
        <v>0</v>
      </c>
      <c r="O2142" s="218">
        <v>1185657.9100000001</v>
      </c>
      <c r="P2142" s="218">
        <v>2966676.2199999997</v>
      </c>
      <c r="Q2142" s="218">
        <v>445199.87</v>
      </c>
      <c r="R2142" s="218">
        <v>0</v>
      </c>
      <c r="S2142" s="166" t="s">
        <v>18</v>
      </c>
      <c r="T2142" s="166" t="s">
        <v>18</v>
      </c>
      <c r="U2142" s="168" t="s">
        <v>18</v>
      </c>
    </row>
    <row r="2143" spans="1:21" ht="15.75" thickBot="1" x14ac:dyDescent="0.25">
      <c r="A2143" s="87" t="s">
        <v>871</v>
      </c>
      <c r="B2143" s="568" t="s">
        <v>872</v>
      </c>
      <c r="C2143" s="569" t="s">
        <v>40</v>
      </c>
      <c r="D2143" s="570">
        <v>1983</v>
      </c>
      <c r="E2143" s="570"/>
      <c r="F2143" s="571" t="s">
        <v>121</v>
      </c>
      <c r="G2143" s="569">
        <v>2</v>
      </c>
      <c r="H2143" s="572">
        <v>329.1</v>
      </c>
      <c r="I2143" s="572">
        <v>292.5</v>
      </c>
      <c r="J2143" s="572">
        <v>0</v>
      </c>
      <c r="K2143" s="573">
        <v>12</v>
      </c>
      <c r="L2143" s="574" t="s">
        <v>136</v>
      </c>
      <c r="M2143" s="278">
        <v>4597534</v>
      </c>
      <c r="N2143" s="278">
        <v>0</v>
      </c>
      <c r="O2143" s="278">
        <v>1185657.9100000001</v>
      </c>
      <c r="P2143" s="278">
        <v>2966676.2199999997</v>
      </c>
      <c r="Q2143" s="278">
        <v>445199.87</v>
      </c>
      <c r="R2143" s="278">
        <v>0</v>
      </c>
      <c r="S2143" s="278">
        <f>M2143/I2143</f>
        <v>15718.064957264958</v>
      </c>
      <c r="T2143" s="278">
        <v>5719.54</v>
      </c>
      <c r="U2143" s="764">
        <v>44926</v>
      </c>
    </row>
    <row r="2144" spans="1:21" ht="15" thickBot="1" x14ac:dyDescent="0.25">
      <c r="A2144" s="154"/>
      <c r="B2144" s="394" t="s">
        <v>31</v>
      </c>
      <c r="C2144" s="395" t="s">
        <v>18</v>
      </c>
      <c r="D2144" s="395" t="s">
        <v>18</v>
      </c>
      <c r="E2144" s="395" t="s">
        <v>18</v>
      </c>
      <c r="F2144" s="395" t="s">
        <v>18</v>
      </c>
      <c r="G2144" s="395" t="s">
        <v>18</v>
      </c>
      <c r="H2144" s="566">
        <f>H2143</f>
        <v>329.1</v>
      </c>
      <c r="I2144" s="566">
        <f>I2143</f>
        <v>292.5</v>
      </c>
      <c r="J2144" s="566">
        <f>J2143</f>
        <v>0</v>
      </c>
      <c r="K2144" s="567">
        <f>K2143</f>
        <v>12</v>
      </c>
      <c r="L2144" s="397" t="s">
        <v>18</v>
      </c>
      <c r="M2144" s="7">
        <v>4597534</v>
      </c>
      <c r="N2144" s="7">
        <v>0</v>
      </c>
      <c r="O2144" s="7">
        <v>1185657.9100000001</v>
      </c>
      <c r="P2144" s="7">
        <v>2966676.2199999997</v>
      </c>
      <c r="Q2144" s="7">
        <v>445199.87</v>
      </c>
      <c r="R2144" s="7">
        <v>0</v>
      </c>
      <c r="S2144" s="7" t="s">
        <v>18</v>
      </c>
      <c r="T2144" s="7" t="s">
        <v>18</v>
      </c>
      <c r="U2144" s="28" t="s">
        <v>18</v>
      </c>
    </row>
    <row r="2145" spans="1:21" ht="26.25" thickBot="1" x14ac:dyDescent="0.25">
      <c r="A2145" s="154" t="s">
        <v>631</v>
      </c>
      <c r="B2145" s="124" t="s">
        <v>875</v>
      </c>
      <c r="C2145" s="25" t="s">
        <v>18</v>
      </c>
      <c r="D2145" s="25" t="s">
        <v>18</v>
      </c>
      <c r="E2145" s="25" t="s">
        <v>18</v>
      </c>
      <c r="F2145" s="25" t="s">
        <v>18</v>
      </c>
      <c r="G2145" s="25" t="s">
        <v>18</v>
      </c>
      <c r="H2145" s="7">
        <v>0</v>
      </c>
      <c r="I2145" s="7">
        <v>0</v>
      </c>
      <c r="J2145" s="7"/>
      <c r="K2145" s="335">
        <v>0</v>
      </c>
      <c r="L2145" s="16" t="s">
        <v>18</v>
      </c>
      <c r="M2145" s="7">
        <v>0</v>
      </c>
      <c r="N2145" s="7">
        <v>0</v>
      </c>
      <c r="O2145" s="7">
        <v>0</v>
      </c>
      <c r="P2145" s="7">
        <v>0</v>
      </c>
      <c r="Q2145" s="7">
        <v>0</v>
      </c>
      <c r="R2145" s="7">
        <v>0</v>
      </c>
      <c r="S2145" s="7" t="s">
        <v>18</v>
      </c>
      <c r="T2145" s="7" t="s">
        <v>18</v>
      </c>
      <c r="U2145" s="28" t="s">
        <v>18</v>
      </c>
    </row>
    <row r="2146" spans="1:21" ht="13.5" thickBot="1" x14ac:dyDescent="0.25">
      <c r="A2146" s="154" t="s">
        <v>71</v>
      </c>
      <c r="B2146" s="27" t="s">
        <v>178</v>
      </c>
      <c r="C2146" s="25" t="s">
        <v>18</v>
      </c>
      <c r="D2146" s="25" t="s">
        <v>18</v>
      </c>
      <c r="E2146" s="25" t="s">
        <v>18</v>
      </c>
      <c r="F2146" s="25" t="s">
        <v>18</v>
      </c>
      <c r="G2146" s="25" t="s">
        <v>18</v>
      </c>
      <c r="H2146" s="7">
        <f>H2147+H2148+H2152</f>
        <v>1659.87</v>
      </c>
      <c r="I2146" s="7">
        <f>I2147+I2148+I2152</f>
        <v>1277.8000000000002</v>
      </c>
      <c r="J2146" s="7">
        <f>J2147+J2148+J2152</f>
        <v>663</v>
      </c>
      <c r="K2146" s="335">
        <f>K2147+K2148+K2152</f>
        <v>52</v>
      </c>
      <c r="L2146" s="16" t="s">
        <v>18</v>
      </c>
      <c r="M2146" s="7">
        <f>M2148+M2152+M2147</f>
        <v>7614326</v>
      </c>
      <c r="N2146" s="7">
        <f t="shared" ref="N2146:R2146" si="663">N2148+N2152+N2147</f>
        <v>0</v>
      </c>
      <c r="O2146" s="7">
        <f t="shared" si="663"/>
        <v>6184091.8399999999</v>
      </c>
      <c r="P2146" s="7">
        <f t="shared" si="663"/>
        <v>0</v>
      </c>
      <c r="Q2146" s="7">
        <f t="shared" si="663"/>
        <v>1430234.1600000001</v>
      </c>
      <c r="R2146" s="7">
        <f t="shared" si="663"/>
        <v>0</v>
      </c>
      <c r="S2146" s="7" t="s">
        <v>18</v>
      </c>
      <c r="T2146" s="7" t="s">
        <v>18</v>
      </c>
      <c r="U2146" s="28" t="s">
        <v>18</v>
      </c>
    </row>
    <row r="2147" spans="1:21" ht="13.5" thickBot="1" x14ac:dyDescent="0.25">
      <c r="A2147" s="155" t="s">
        <v>279</v>
      </c>
      <c r="B2147" s="27" t="s">
        <v>179</v>
      </c>
      <c r="C2147" s="25" t="s">
        <v>18</v>
      </c>
      <c r="D2147" s="25" t="s">
        <v>18</v>
      </c>
      <c r="E2147" s="25" t="s">
        <v>18</v>
      </c>
      <c r="F2147" s="25" t="s">
        <v>18</v>
      </c>
      <c r="G2147" s="25" t="s">
        <v>18</v>
      </c>
      <c r="H2147" s="7">
        <v>0</v>
      </c>
      <c r="I2147" s="7">
        <v>0</v>
      </c>
      <c r="J2147" s="7">
        <v>0</v>
      </c>
      <c r="K2147" s="335">
        <v>0</v>
      </c>
      <c r="L2147" s="16" t="s">
        <v>18</v>
      </c>
      <c r="M2147" s="7">
        <v>0</v>
      </c>
      <c r="N2147" s="7">
        <v>0</v>
      </c>
      <c r="O2147" s="7">
        <v>0</v>
      </c>
      <c r="P2147" s="7">
        <v>0</v>
      </c>
      <c r="Q2147" s="7">
        <v>0</v>
      </c>
      <c r="R2147" s="7">
        <v>0</v>
      </c>
      <c r="S2147" s="7" t="s">
        <v>18</v>
      </c>
      <c r="T2147" s="7" t="s">
        <v>18</v>
      </c>
      <c r="U2147" s="28" t="s">
        <v>18</v>
      </c>
    </row>
    <row r="2148" spans="1:21" ht="13.5" thickBot="1" x14ac:dyDescent="0.25">
      <c r="A2148" s="152" t="s">
        <v>281</v>
      </c>
      <c r="B2148" s="27" t="s">
        <v>180</v>
      </c>
      <c r="C2148" s="25" t="s">
        <v>18</v>
      </c>
      <c r="D2148" s="25" t="s">
        <v>18</v>
      </c>
      <c r="E2148" s="25" t="s">
        <v>18</v>
      </c>
      <c r="F2148" s="25" t="s">
        <v>18</v>
      </c>
      <c r="G2148" s="25" t="s">
        <v>18</v>
      </c>
      <c r="H2148" s="82">
        <f>H2151</f>
        <v>854.35</v>
      </c>
      <c r="I2148" s="82">
        <f>I2151</f>
        <v>761.2</v>
      </c>
      <c r="J2148" s="82">
        <f>J2151</f>
        <v>663</v>
      </c>
      <c r="K2148" s="359">
        <f>K2151</f>
        <v>27</v>
      </c>
      <c r="L2148" s="16" t="s">
        <v>18</v>
      </c>
      <c r="M2148" s="7">
        <v>4988490</v>
      </c>
      <c r="N2148" s="82">
        <v>0</v>
      </c>
      <c r="O2148" s="82">
        <v>4143284</v>
      </c>
      <c r="P2148" s="82">
        <v>0</v>
      </c>
      <c r="Q2148" s="82">
        <v>845206</v>
      </c>
      <c r="R2148" s="82">
        <v>0</v>
      </c>
      <c r="S2148" s="7" t="s">
        <v>18</v>
      </c>
      <c r="T2148" s="7" t="s">
        <v>18</v>
      </c>
      <c r="U2148" s="28" t="s">
        <v>18</v>
      </c>
    </row>
    <row r="2149" spans="1:21" x14ac:dyDescent="0.2">
      <c r="A2149" s="220" t="s">
        <v>637</v>
      </c>
      <c r="B2149" s="66" t="s">
        <v>640</v>
      </c>
      <c r="C2149" s="38" t="s">
        <v>40</v>
      </c>
      <c r="D2149" s="39">
        <v>1980</v>
      </c>
      <c r="E2149" s="39"/>
      <c r="F2149" s="38" t="s">
        <v>507</v>
      </c>
      <c r="G2149" s="38">
        <v>2</v>
      </c>
      <c r="H2149" s="40">
        <v>854.35</v>
      </c>
      <c r="I2149" s="40">
        <v>761.2</v>
      </c>
      <c r="J2149" s="40">
        <v>663</v>
      </c>
      <c r="K2149" s="353">
        <v>27</v>
      </c>
      <c r="L2149" s="8" t="s">
        <v>34</v>
      </c>
      <c r="M2149" s="40">
        <v>645897</v>
      </c>
      <c r="N2149" s="40">
        <v>0</v>
      </c>
      <c r="O2149" s="40">
        <v>536461.88</v>
      </c>
      <c r="P2149" s="40">
        <v>0</v>
      </c>
      <c r="Q2149" s="40">
        <v>109435.12</v>
      </c>
      <c r="R2149" s="40">
        <v>0</v>
      </c>
      <c r="S2149" s="40">
        <f>M2149/H2149</f>
        <v>756.00983203605074</v>
      </c>
      <c r="T2149" s="40">
        <v>756.01</v>
      </c>
      <c r="U2149" s="186">
        <v>44926</v>
      </c>
    </row>
    <row r="2150" spans="1:21" ht="13.5" thickBot="1" x14ac:dyDescent="0.25">
      <c r="A2150" s="226" t="s">
        <v>637</v>
      </c>
      <c r="B2150" s="74" t="s">
        <v>640</v>
      </c>
      <c r="C2150" s="59" t="s">
        <v>40</v>
      </c>
      <c r="D2150" s="75">
        <v>1980</v>
      </c>
      <c r="E2150" s="75"/>
      <c r="F2150" s="59" t="s">
        <v>507</v>
      </c>
      <c r="G2150" s="59">
        <v>2</v>
      </c>
      <c r="H2150" s="60">
        <v>854.35</v>
      </c>
      <c r="I2150" s="60">
        <v>761.2</v>
      </c>
      <c r="J2150" s="60">
        <v>663</v>
      </c>
      <c r="K2150" s="358">
        <v>27</v>
      </c>
      <c r="L2150" s="63" t="s">
        <v>36</v>
      </c>
      <c r="M2150" s="32">
        <v>4342593</v>
      </c>
      <c r="N2150" s="60">
        <v>0</v>
      </c>
      <c r="O2150" s="60">
        <v>3606822.12</v>
      </c>
      <c r="P2150" s="60">
        <v>0</v>
      </c>
      <c r="Q2150" s="60">
        <v>735770.88</v>
      </c>
      <c r="R2150" s="60">
        <v>0</v>
      </c>
      <c r="S2150" s="60">
        <f>M2150/H2150</f>
        <v>5082.9203488031835</v>
      </c>
      <c r="T2150" s="60">
        <v>5082.92</v>
      </c>
      <c r="U2150" s="237">
        <v>44926</v>
      </c>
    </row>
    <row r="2151" spans="1:21" ht="15.75" customHeight="1" thickBot="1" x14ac:dyDescent="0.3">
      <c r="A2151" s="973"/>
      <c r="B2151" s="394" t="s">
        <v>31</v>
      </c>
      <c r="C2151" s="25" t="s">
        <v>18</v>
      </c>
      <c r="D2151" s="25" t="s">
        <v>18</v>
      </c>
      <c r="E2151" s="25" t="s">
        <v>18</v>
      </c>
      <c r="F2151" s="25" t="s">
        <v>18</v>
      </c>
      <c r="G2151" s="25" t="s">
        <v>18</v>
      </c>
      <c r="H2151" s="115">
        <f>H2149</f>
        <v>854.35</v>
      </c>
      <c r="I2151" s="115">
        <f>I2149</f>
        <v>761.2</v>
      </c>
      <c r="J2151" s="115">
        <f>J2149</f>
        <v>663</v>
      </c>
      <c r="K2151" s="361">
        <f>K2149</f>
        <v>27</v>
      </c>
      <c r="L2151" s="16" t="s">
        <v>18</v>
      </c>
      <c r="M2151" s="7">
        <v>4988490</v>
      </c>
      <c r="N2151" s="7">
        <v>0</v>
      </c>
      <c r="O2151" s="7">
        <v>4143284</v>
      </c>
      <c r="P2151" s="7">
        <v>0</v>
      </c>
      <c r="Q2151" s="7">
        <v>845206</v>
      </c>
      <c r="R2151" s="7">
        <v>0</v>
      </c>
      <c r="S2151" s="7" t="s">
        <v>18</v>
      </c>
      <c r="T2151" s="7" t="s">
        <v>18</v>
      </c>
      <c r="U2151" s="28" t="s">
        <v>18</v>
      </c>
    </row>
    <row r="2152" spans="1:21" ht="13.5" thickBot="1" x14ac:dyDescent="0.25">
      <c r="A2152" s="152" t="s">
        <v>274</v>
      </c>
      <c r="B2152" s="27" t="s">
        <v>181</v>
      </c>
      <c r="C2152" s="25" t="s">
        <v>18</v>
      </c>
      <c r="D2152" s="25" t="s">
        <v>18</v>
      </c>
      <c r="E2152" s="25" t="s">
        <v>18</v>
      </c>
      <c r="F2152" s="25" t="s">
        <v>18</v>
      </c>
      <c r="G2152" s="25" t="s">
        <v>18</v>
      </c>
      <c r="H2152" s="82">
        <f>H2154</f>
        <v>805.52</v>
      </c>
      <c r="I2152" s="82">
        <f>I2154</f>
        <v>516.6</v>
      </c>
      <c r="J2152" s="82">
        <f>J2154</f>
        <v>0</v>
      </c>
      <c r="K2152" s="359">
        <f>K2154</f>
        <v>25</v>
      </c>
      <c r="L2152" s="16" t="s">
        <v>18</v>
      </c>
      <c r="M2152" s="7">
        <v>2625836</v>
      </c>
      <c r="N2152" s="82">
        <v>0</v>
      </c>
      <c r="O2152" s="82">
        <v>2040807.8399999999</v>
      </c>
      <c r="P2152" s="82">
        <v>0</v>
      </c>
      <c r="Q2152" s="82">
        <v>585028.16</v>
      </c>
      <c r="R2152" s="82">
        <v>0</v>
      </c>
      <c r="S2152" s="7" t="s">
        <v>18</v>
      </c>
      <c r="T2152" s="7" t="s">
        <v>18</v>
      </c>
      <c r="U2152" s="28" t="s">
        <v>18</v>
      </c>
    </row>
    <row r="2153" spans="1:21" ht="13.5" thickBot="1" x14ac:dyDescent="0.25">
      <c r="A2153" s="226" t="s">
        <v>506</v>
      </c>
      <c r="B2153" s="58" t="s">
        <v>625</v>
      </c>
      <c r="C2153" s="59" t="s">
        <v>40</v>
      </c>
      <c r="D2153" s="75">
        <v>1972</v>
      </c>
      <c r="E2153" s="75">
        <v>2015</v>
      </c>
      <c r="F2153" s="59" t="s">
        <v>507</v>
      </c>
      <c r="G2153" s="59">
        <v>2</v>
      </c>
      <c r="H2153" s="60">
        <v>805.52</v>
      </c>
      <c r="I2153" s="60">
        <v>516.6</v>
      </c>
      <c r="J2153" s="269"/>
      <c r="K2153" s="358">
        <v>25</v>
      </c>
      <c r="L2153" s="63" t="s">
        <v>36</v>
      </c>
      <c r="M2153" s="60">
        <v>2625836</v>
      </c>
      <c r="N2153" s="60">
        <v>0</v>
      </c>
      <c r="O2153" s="60">
        <v>2040807.8399999999</v>
      </c>
      <c r="P2153" s="60">
        <v>0</v>
      </c>
      <c r="Q2153" s="60">
        <v>585028.16</v>
      </c>
      <c r="R2153" s="60">
        <v>0</v>
      </c>
      <c r="S2153" s="60">
        <f>M2153/I2153</f>
        <v>5082.9190863337199</v>
      </c>
      <c r="T2153" s="60">
        <v>5082.92</v>
      </c>
      <c r="U2153" s="276">
        <v>44926</v>
      </c>
    </row>
    <row r="2154" spans="1:21" ht="13.5" thickBot="1" x14ac:dyDescent="0.25">
      <c r="A2154" s="256"/>
      <c r="B2154" s="33" t="s">
        <v>31</v>
      </c>
      <c r="C2154" s="25" t="s">
        <v>18</v>
      </c>
      <c r="D2154" s="25" t="s">
        <v>18</v>
      </c>
      <c r="E2154" s="25" t="s">
        <v>18</v>
      </c>
      <c r="F2154" s="25" t="s">
        <v>18</v>
      </c>
      <c r="G2154" s="25" t="s">
        <v>18</v>
      </c>
      <c r="H2154" s="115">
        <f>H2153</f>
        <v>805.52</v>
      </c>
      <c r="I2154" s="115">
        <f>I2153</f>
        <v>516.6</v>
      </c>
      <c r="J2154" s="115">
        <f>J2153</f>
        <v>0</v>
      </c>
      <c r="K2154" s="361">
        <f>K2153</f>
        <v>25</v>
      </c>
      <c r="L2154" s="16" t="s">
        <v>18</v>
      </c>
      <c r="M2154" s="7">
        <v>2625836</v>
      </c>
      <c r="N2154" s="7">
        <v>0</v>
      </c>
      <c r="O2154" s="7">
        <v>2040807.8399999999</v>
      </c>
      <c r="P2154" s="7">
        <v>0</v>
      </c>
      <c r="Q2154" s="7">
        <v>585028.16</v>
      </c>
      <c r="R2154" s="7">
        <v>0</v>
      </c>
      <c r="S2154" s="7" t="s">
        <v>18</v>
      </c>
      <c r="T2154" s="7" t="s">
        <v>18</v>
      </c>
      <c r="U2154" s="28" t="s">
        <v>18</v>
      </c>
    </row>
    <row r="2155" spans="1:21" ht="13.5" thickBot="1" x14ac:dyDescent="0.25">
      <c r="A2155" s="152" t="s">
        <v>73</v>
      </c>
      <c r="B2155" s="27" t="s">
        <v>895</v>
      </c>
      <c r="C2155" s="25" t="s">
        <v>18</v>
      </c>
      <c r="D2155" s="25" t="s">
        <v>18</v>
      </c>
      <c r="E2155" s="25" t="s">
        <v>18</v>
      </c>
      <c r="F2155" s="25" t="s">
        <v>18</v>
      </c>
      <c r="G2155" s="25" t="s">
        <v>18</v>
      </c>
      <c r="H2155" s="82">
        <f>H2160+H2165+H2170+H2173+H2178+H2181+H2188+H2193+H2196+H2199+H2206+H2209+H2222+H2235+H2239+H2241+H2243+H2248+H2261+H2266+H2269+H2272+H2275+H2280+H2285+H2291+H2298+H2301+H2304+H2313+H2316+H2319+H2322+H2324+H2329+H2335+H2338+H2345+H2350+H2353+H2358+H2361+H2366+H2369+H2374+H2377+H2380+H2385+H2389+H2394+H2407+H2420+H2431+H2442+H2452+H2459+H2472+H2485</f>
        <v>241463.89999999994</v>
      </c>
      <c r="I2155" s="82">
        <f>I2160+I2165+I2170+I2173+I2178+I2181+I2188+I2193+I2196+I2199+I2206+I2209+I2222+I2235+I2239+I2241+I2243+I2248+I2261+I2266+I2269+I2272+I2275+I2280+I2285+I2291+I2298+I2301+I2304+I2313+I2316+I2319+I2322+I2324+I2329+I2335+I2338+I2345+I2350+I2353+I2358+I2361+I2366+I2369+I2374+I2377+I2380+I2385+I2389+I2394+I2407+I2420+I2431+I2442+I2452+I2459+I2472+I2485</f>
        <v>216711.49999999994</v>
      </c>
      <c r="J2155" s="82">
        <f>J2160+J2165+J2170+J2173+J2178+J2181+J2188+J2193+J2196+J2199+J2206+J2209+J2222+J2235+J2239+J2241+J2243+J2248+J2261+J2266+J2269+J2272+J2275+J2280+J2285+J2291+J2298+J2301+J2304+J2313+J2316+J2319+J2322+J2324+J2329+J2335+J2338+J2345+J2350+J2353+J2358+J2361+J2366+J2369+J2374+J2377+J2380+J2385+J2389+J2394+J2407+J2420+J2431+J2442+J2452+J2459+J2472+J2485</f>
        <v>47734.17</v>
      </c>
      <c r="K2155" s="495">
        <f>K2160+K2165+K2170+K2173+K2178+K2181+K2188+K2193+K2196+K2199+K2206+K2209+K2222+K2235+K2239+K2241+K2243+K2248+K2261+K2266+K2269+K2272+K2275+K2280+K2285+K2291+K2298+K2301+K2304+K2313+K2316+K2319+K2322+K2324+K2329+K2335+K2338+K2345+K2350+K2353+K2358+K2361+K2366+K2369+K2374+K2377+K2380+K2385+K2389+K2394+K2407+K2420+K2431+K2442+K2452+K2459+K2472+K2485</f>
        <v>12877</v>
      </c>
      <c r="L2155" s="16" t="s">
        <v>18</v>
      </c>
      <c r="M2155" s="7">
        <v>765644363</v>
      </c>
      <c r="N2155" s="82">
        <v>0</v>
      </c>
      <c r="O2155" s="82">
        <v>266655474.39999998</v>
      </c>
      <c r="P2155" s="82">
        <v>0</v>
      </c>
      <c r="Q2155" s="82">
        <v>498988888.5999999</v>
      </c>
      <c r="R2155" s="82">
        <v>0</v>
      </c>
      <c r="S2155" s="7" t="s">
        <v>18</v>
      </c>
      <c r="T2155" s="7" t="s">
        <v>18</v>
      </c>
      <c r="U2155" s="28" t="s">
        <v>18</v>
      </c>
    </row>
    <row r="2156" spans="1:21" ht="25.5" x14ac:dyDescent="0.2">
      <c r="A2156" s="463" t="s">
        <v>717</v>
      </c>
      <c r="B2156" s="513" t="s">
        <v>791</v>
      </c>
      <c r="C2156" s="160" t="s">
        <v>40</v>
      </c>
      <c r="D2156" s="160" t="s">
        <v>686</v>
      </c>
      <c r="E2156" s="161" t="s">
        <v>686</v>
      </c>
      <c r="F2156" s="160" t="s">
        <v>668</v>
      </c>
      <c r="G2156" s="160">
        <v>5</v>
      </c>
      <c r="H2156" s="464">
        <v>6378.6</v>
      </c>
      <c r="I2156" s="160">
        <v>5759.7</v>
      </c>
      <c r="J2156" s="160">
        <v>1620.5</v>
      </c>
      <c r="K2156" s="465">
        <v>280</v>
      </c>
      <c r="L2156" s="486" t="s">
        <v>462</v>
      </c>
      <c r="M2156" s="111">
        <v>265222</v>
      </c>
      <c r="N2156" s="111">
        <v>0</v>
      </c>
      <c r="O2156" s="111">
        <v>120753.13</v>
      </c>
      <c r="P2156" s="111">
        <v>0</v>
      </c>
      <c r="Q2156" s="111">
        <v>144468.87</v>
      </c>
      <c r="R2156" s="111">
        <v>0</v>
      </c>
      <c r="S2156" s="111">
        <v>41.579970526447809</v>
      </c>
      <c r="T2156" s="111">
        <v>41.58</v>
      </c>
      <c r="U2156" s="181">
        <v>44926</v>
      </c>
    </row>
    <row r="2157" spans="1:21" ht="25.5" x14ac:dyDescent="0.2">
      <c r="A2157" s="463" t="s">
        <v>717</v>
      </c>
      <c r="B2157" s="514" t="s">
        <v>791</v>
      </c>
      <c r="C2157" s="56" t="s">
        <v>40</v>
      </c>
      <c r="D2157" s="56" t="s">
        <v>686</v>
      </c>
      <c r="E2157" s="57" t="s">
        <v>686</v>
      </c>
      <c r="F2157" s="56" t="s">
        <v>668</v>
      </c>
      <c r="G2157" s="56">
        <v>5</v>
      </c>
      <c r="H2157" s="57">
        <v>6378.6</v>
      </c>
      <c r="I2157" s="56">
        <v>5759.7</v>
      </c>
      <c r="J2157" s="56">
        <v>1620.5</v>
      </c>
      <c r="K2157" s="468">
        <v>280</v>
      </c>
      <c r="L2157" s="488" t="s">
        <v>48</v>
      </c>
      <c r="M2157" s="51">
        <v>3818039</v>
      </c>
      <c r="N2157" s="51">
        <v>0</v>
      </c>
      <c r="O2157" s="51">
        <v>1738317.95</v>
      </c>
      <c r="P2157" s="51">
        <v>0</v>
      </c>
      <c r="Q2157" s="51">
        <v>2079721.05</v>
      </c>
      <c r="R2157" s="51">
        <v>0</v>
      </c>
      <c r="S2157" s="51">
        <v>598.57006239613702</v>
      </c>
      <c r="T2157" s="51">
        <v>598.57000000000005</v>
      </c>
      <c r="U2157" s="192">
        <v>44926</v>
      </c>
    </row>
    <row r="2158" spans="1:21" ht="25.5" x14ac:dyDescent="0.2">
      <c r="A2158" s="463" t="s">
        <v>717</v>
      </c>
      <c r="B2158" s="514" t="s">
        <v>791</v>
      </c>
      <c r="C2158" s="56" t="s">
        <v>40</v>
      </c>
      <c r="D2158" s="56" t="s">
        <v>686</v>
      </c>
      <c r="E2158" s="57" t="s">
        <v>686</v>
      </c>
      <c r="F2158" s="56" t="s">
        <v>668</v>
      </c>
      <c r="G2158" s="56">
        <v>5</v>
      </c>
      <c r="H2158" s="467">
        <v>6378.6</v>
      </c>
      <c r="I2158" s="56">
        <v>5759.7</v>
      </c>
      <c r="J2158" s="56">
        <v>1620.5</v>
      </c>
      <c r="K2158" s="468">
        <v>280</v>
      </c>
      <c r="L2158" s="488" t="s">
        <v>87</v>
      </c>
      <c r="M2158" s="51">
        <v>349228</v>
      </c>
      <c r="N2158" s="51">
        <v>0</v>
      </c>
      <c r="O2158" s="51">
        <v>159000.29</v>
      </c>
      <c r="P2158" s="51">
        <v>0</v>
      </c>
      <c r="Q2158" s="51">
        <v>190227.71</v>
      </c>
      <c r="R2158" s="51">
        <v>0</v>
      </c>
      <c r="S2158" s="51">
        <v>54.749945129025171</v>
      </c>
      <c r="T2158" s="51">
        <v>54.75</v>
      </c>
      <c r="U2158" s="192">
        <v>44926</v>
      </c>
    </row>
    <row r="2159" spans="1:21" ht="25.5" x14ac:dyDescent="0.2">
      <c r="A2159" s="463" t="s">
        <v>717</v>
      </c>
      <c r="B2159" s="514" t="s">
        <v>791</v>
      </c>
      <c r="C2159" s="56" t="s">
        <v>40</v>
      </c>
      <c r="D2159" s="56" t="s">
        <v>686</v>
      </c>
      <c r="E2159" s="57" t="s">
        <v>686</v>
      </c>
      <c r="F2159" s="56" t="s">
        <v>668</v>
      </c>
      <c r="G2159" s="56">
        <v>5</v>
      </c>
      <c r="H2159" s="57">
        <v>6378.6</v>
      </c>
      <c r="I2159" s="56">
        <v>5759.7</v>
      </c>
      <c r="J2159" s="56">
        <v>1620.5</v>
      </c>
      <c r="K2159" s="468">
        <v>280</v>
      </c>
      <c r="L2159" s="488" t="s">
        <v>36</v>
      </c>
      <c r="M2159" s="51">
        <v>12482856</v>
      </c>
      <c r="N2159" s="51">
        <v>0</v>
      </c>
      <c r="O2159" s="51">
        <v>5683329.3499999996</v>
      </c>
      <c r="P2159" s="111">
        <v>0</v>
      </c>
      <c r="Q2159" s="51">
        <v>6799526.6500000004</v>
      </c>
      <c r="R2159" s="111">
        <v>0</v>
      </c>
      <c r="S2159" s="51">
        <v>1956.9899350954754</v>
      </c>
      <c r="T2159" s="51">
        <v>1956.99</v>
      </c>
      <c r="U2159" s="192">
        <v>44926</v>
      </c>
    </row>
    <row r="2160" spans="1:21" x14ac:dyDescent="0.2">
      <c r="A2160" s="478"/>
      <c r="B2160" s="510" t="s">
        <v>31</v>
      </c>
      <c r="C2160" s="480" t="s">
        <v>18</v>
      </c>
      <c r="D2160" s="480" t="s">
        <v>18</v>
      </c>
      <c r="E2160" s="480" t="s">
        <v>18</v>
      </c>
      <c r="F2160" s="480" t="s">
        <v>18</v>
      </c>
      <c r="G2160" s="480" t="s">
        <v>18</v>
      </c>
      <c r="H2160" s="481">
        <f>H2159</f>
        <v>6378.6</v>
      </c>
      <c r="I2160" s="481">
        <f>I2159</f>
        <v>5759.7</v>
      </c>
      <c r="J2160" s="481">
        <f>J2159</f>
        <v>1620.5</v>
      </c>
      <c r="K2160" s="482">
        <f>K2159</f>
        <v>280</v>
      </c>
      <c r="L2160" s="480" t="s">
        <v>18</v>
      </c>
      <c r="M2160" s="474">
        <v>16915345</v>
      </c>
      <c r="N2160" s="474">
        <v>0</v>
      </c>
      <c r="O2160" s="474">
        <v>7701400.7199999997</v>
      </c>
      <c r="P2160" s="474">
        <v>0</v>
      </c>
      <c r="Q2160" s="474">
        <v>9213944.2800000012</v>
      </c>
      <c r="R2160" s="474">
        <v>0</v>
      </c>
      <c r="S2160" s="474" t="s">
        <v>18</v>
      </c>
      <c r="T2160" s="474" t="s">
        <v>18</v>
      </c>
      <c r="U2160" s="543" t="s">
        <v>18</v>
      </c>
    </row>
    <row r="2161" spans="1:21" ht="25.5" x14ac:dyDescent="0.2">
      <c r="A2161" s="466" t="s">
        <v>718</v>
      </c>
      <c r="B2161" s="514" t="s">
        <v>792</v>
      </c>
      <c r="C2161" s="56" t="s">
        <v>40</v>
      </c>
      <c r="D2161" s="56" t="s">
        <v>420</v>
      </c>
      <c r="E2161" s="56" t="s">
        <v>420</v>
      </c>
      <c r="F2161" s="56" t="s">
        <v>668</v>
      </c>
      <c r="G2161" s="56">
        <v>5</v>
      </c>
      <c r="H2161" s="467">
        <v>3030.6</v>
      </c>
      <c r="I2161" s="56">
        <v>2711.5</v>
      </c>
      <c r="J2161" s="56">
        <v>687.6</v>
      </c>
      <c r="K2161" s="472">
        <v>180</v>
      </c>
      <c r="L2161" s="488" t="s">
        <v>462</v>
      </c>
      <c r="M2161" s="51">
        <v>126012</v>
      </c>
      <c r="N2161" s="51">
        <v>0</v>
      </c>
      <c r="O2161" s="51">
        <v>57372.100000000006</v>
      </c>
      <c r="P2161" s="111">
        <v>0</v>
      </c>
      <c r="Q2161" s="51">
        <v>68639.899999999994</v>
      </c>
      <c r="R2161" s="111">
        <v>0</v>
      </c>
      <c r="S2161" s="51">
        <v>41.579885171253217</v>
      </c>
      <c r="T2161" s="51">
        <v>41.58</v>
      </c>
      <c r="U2161" s="192">
        <v>44926</v>
      </c>
    </row>
    <row r="2162" spans="1:21" ht="25.5" x14ac:dyDescent="0.2">
      <c r="A2162" s="466" t="s">
        <v>718</v>
      </c>
      <c r="B2162" s="514" t="s">
        <v>792</v>
      </c>
      <c r="C2162" s="56" t="s">
        <v>40</v>
      </c>
      <c r="D2162" s="56" t="s">
        <v>420</v>
      </c>
      <c r="E2162" s="56" t="s">
        <v>420</v>
      </c>
      <c r="F2162" s="56" t="s">
        <v>668</v>
      </c>
      <c r="G2162" s="56">
        <v>5</v>
      </c>
      <c r="H2162" s="467">
        <v>3030.6</v>
      </c>
      <c r="I2162" s="56">
        <v>2711.5</v>
      </c>
      <c r="J2162" s="56">
        <v>687.6</v>
      </c>
      <c r="K2162" s="472">
        <v>180</v>
      </c>
      <c r="L2162" s="488" t="s">
        <v>87</v>
      </c>
      <c r="M2162" s="51">
        <v>165925</v>
      </c>
      <c r="N2162" s="51">
        <v>0</v>
      </c>
      <c r="O2162" s="51">
        <v>75544.12</v>
      </c>
      <c r="P2162" s="111">
        <v>0</v>
      </c>
      <c r="Q2162" s="51">
        <v>90380.88</v>
      </c>
      <c r="R2162" s="111">
        <v>0</v>
      </c>
      <c r="S2162" s="51">
        <v>54.749884511317894</v>
      </c>
      <c r="T2162" s="51">
        <v>54.75</v>
      </c>
      <c r="U2162" s="192">
        <v>44926</v>
      </c>
    </row>
    <row r="2163" spans="1:21" ht="25.5" x14ac:dyDescent="0.2">
      <c r="A2163" s="466" t="s">
        <v>718</v>
      </c>
      <c r="B2163" s="514" t="s">
        <v>792</v>
      </c>
      <c r="C2163" s="56" t="s">
        <v>40</v>
      </c>
      <c r="D2163" s="56" t="s">
        <v>420</v>
      </c>
      <c r="E2163" s="56" t="s">
        <v>420</v>
      </c>
      <c r="F2163" s="56" t="s">
        <v>668</v>
      </c>
      <c r="G2163" s="56">
        <v>5</v>
      </c>
      <c r="H2163" s="57">
        <v>3030.6</v>
      </c>
      <c r="I2163" s="56">
        <v>2711.5</v>
      </c>
      <c r="J2163" s="56">
        <v>687.6</v>
      </c>
      <c r="K2163" s="472">
        <v>180</v>
      </c>
      <c r="L2163" s="488" t="s">
        <v>48</v>
      </c>
      <c r="M2163" s="51">
        <v>1814026</v>
      </c>
      <c r="N2163" s="51">
        <v>0</v>
      </c>
      <c r="O2163" s="51">
        <v>825909.33</v>
      </c>
      <c r="P2163" s="111">
        <v>0</v>
      </c>
      <c r="Q2163" s="51">
        <v>988116.67</v>
      </c>
      <c r="R2163" s="111">
        <v>0</v>
      </c>
      <c r="S2163" s="51">
        <v>598.56992014782554</v>
      </c>
      <c r="T2163" s="51">
        <v>598.57000000000005</v>
      </c>
      <c r="U2163" s="192">
        <v>44926</v>
      </c>
    </row>
    <row r="2164" spans="1:21" ht="26.25" thickBot="1" x14ac:dyDescent="0.25">
      <c r="A2164" s="496" t="s">
        <v>718</v>
      </c>
      <c r="B2164" s="540" t="s">
        <v>792</v>
      </c>
      <c r="C2164" s="182" t="s">
        <v>40</v>
      </c>
      <c r="D2164" s="182" t="s">
        <v>420</v>
      </c>
      <c r="E2164" s="182" t="s">
        <v>420</v>
      </c>
      <c r="F2164" s="182" t="s">
        <v>668</v>
      </c>
      <c r="G2164" s="182">
        <v>5</v>
      </c>
      <c r="H2164" s="183">
        <v>3030.6</v>
      </c>
      <c r="I2164" s="182">
        <v>2711.5</v>
      </c>
      <c r="J2164" s="182">
        <v>687.6</v>
      </c>
      <c r="K2164" s="482">
        <v>180</v>
      </c>
      <c r="L2164" s="499" t="s">
        <v>36</v>
      </c>
      <c r="M2164" s="151">
        <v>5930854</v>
      </c>
      <c r="N2164" s="151">
        <v>0</v>
      </c>
      <c r="O2164" s="151">
        <v>2700263.19</v>
      </c>
      <c r="P2164" s="113">
        <v>0</v>
      </c>
      <c r="Q2164" s="151">
        <v>3230590.81</v>
      </c>
      <c r="R2164" s="113">
        <v>0</v>
      </c>
      <c r="S2164" s="151">
        <v>1956.9900349765724</v>
      </c>
      <c r="T2164" s="151">
        <v>1956.99</v>
      </c>
      <c r="U2164" s="184">
        <v>44926</v>
      </c>
    </row>
    <row r="2165" spans="1:21" ht="13.5" customHeight="1" thickBot="1" x14ac:dyDescent="0.25">
      <c r="A2165" s="520"/>
      <c r="B2165" s="521" t="s">
        <v>31</v>
      </c>
      <c r="C2165" s="132" t="s">
        <v>18</v>
      </c>
      <c r="D2165" s="132" t="s">
        <v>18</v>
      </c>
      <c r="E2165" s="132" t="s">
        <v>18</v>
      </c>
      <c r="F2165" s="132" t="s">
        <v>18</v>
      </c>
      <c r="G2165" s="132" t="s">
        <v>18</v>
      </c>
      <c r="H2165" s="502">
        <f>H2164</f>
        <v>3030.6</v>
      </c>
      <c r="I2165" s="502">
        <f>I2164</f>
        <v>2711.5</v>
      </c>
      <c r="J2165" s="502">
        <f>J2164</f>
        <v>687.6</v>
      </c>
      <c r="K2165" s="503">
        <f>K2164</f>
        <v>180</v>
      </c>
      <c r="L2165" s="132" t="s">
        <v>18</v>
      </c>
      <c r="M2165" s="133">
        <v>8036817</v>
      </c>
      <c r="N2165" s="133">
        <v>0</v>
      </c>
      <c r="O2165" s="133">
        <v>3659088.7399999998</v>
      </c>
      <c r="P2165" s="133">
        <v>0</v>
      </c>
      <c r="Q2165" s="133">
        <v>4377728.26</v>
      </c>
      <c r="R2165" s="133">
        <v>0</v>
      </c>
      <c r="S2165" s="133" t="s">
        <v>18</v>
      </c>
      <c r="T2165" s="133" t="s">
        <v>18</v>
      </c>
      <c r="U2165" s="504" t="s">
        <v>18</v>
      </c>
    </row>
    <row r="2166" spans="1:21" ht="25.5" x14ac:dyDescent="0.2">
      <c r="A2166" s="463" t="s">
        <v>719</v>
      </c>
      <c r="B2166" s="513" t="s">
        <v>793</v>
      </c>
      <c r="C2166" s="160" t="s">
        <v>40</v>
      </c>
      <c r="D2166" s="160" t="s">
        <v>685</v>
      </c>
      <c r="E2166" s="160" t="s">
        <v>685</v>
      </c>
      <c r="F2166" s="160" t="s">
        <v>668</v>
      </c>
      <c r="G2166" s="160">
        <v>5</v>
      </c>
      <c r="H2166" s="464">
        <v>6436.8</v>
      </c>
      <c r="I2166" s="160">
        <v>5764.4</v>
      </c>
      <c r="J2166" s="160">
        <v>1605.12</v>
      </c>
      <c r="K2166" s="541">
        <v>357</v>
      </c>
      <c r="L2166" s="486" t="s">
        <v>462</v>
      </c>
      <c r="M2166" s="111">
        <v>267642</v>
      </c>
      <c r="N2166" s="111">
        <v>0</v>
      </c>
      <c r="O2166" s="111">
        <v>121854.94</v>
      </c>
      <c r="P2166" s="111">
        <v>0</v>
      </c>
      <c r="Q2166" s="111">
        <v>145787.06</v>
      </c>
      <c r="R2166" s="111">
        <v>0</v>
      </c>
      <c r="S2166" s="111">
        <v>41.579977628635348</v>
      </c>
      <c r="T2166" s="111">
        <v>41.58</v>
      </c>
      <c r="U2166" s="181">
        <v>44926</v>
      </c>
    </row>
    <row r="2167" spans="1:21" ht="25.5" x14ac:dyDescent="0.2">
      <c r="A2167" s="466" t="s">
        <v>719</v>
      </c>
      <c r="B2167" s="514" t="s">
        <v>793</v>
      </c>
      <c r="C2167" s="56" t="s">
        <v>40</v>
      </c>
      <c r="D2167" s="56" t="s">
        <v>685</v>
      </c>
      <c r="E2167" s="56" t="s">
        <v>685</v>
      </c>
      <c r="F2167" s="56" t="s">
        <v>668</v>
      </c>
      <c r="G2167" s="56">
        <v>5</v>
      </c>
      <c r="H2167" s="57">
        <v>6436.8</v>
      </c>
      <c r="I2167" s="56">
        <v>5764.4</v>
      </c>
      <c r="J2167" s="56">
        <v>1605.12</v>
      </c>
      <c r="K2167" s="472">
        <v>357</v>
      </c>
      <c r="L2167" s="488" t="s">
        <v>48</v>
      </c>
      <c r="M2167" s="51">
        <v>3852875</v>
      </c>
      <c r="N2167" s="51">
        <v>0</v>
      </c>
      <c r="O2167" s="51">
        <v>1754178.5</v>
      </c>
      <c r="P2167" s="111">
        <v>0</v>
      </c>
      <c r="Q2167" s="51">
        <v>2098696.5</v>
      </c>
      <c r="R2167" s="111">
        <v>0</v>
      </c>
      <c r="S2167" s="51">
        <v>598.56994158588111</v>
      </c>
      <c r="T2167" s="51">
        <v>598.57000000000005</v>
      </c>
      <c r="U2167" s="192">
        <v>44926</v>
      </c>
    </row>
    <row r="2168" spans="1:21" ht="25.5" x14ac:dyDescent="0.2">
      <c r="A2168" s="466" t="s">
        <v>719</v>
      </c>
      <c r="B2168" s="514" t="s">
        <v>793</v>
      </c>
      <c r="C2168" s="56" t="s">
        <v>40</v>
      </c>
      <c r="D2168" s="56" t="s">
        <v>685</v>
      </c>
      <c r="E2168" s="56" t="s">
        <v>685</v>
      </c>
      <c r="F2168" s="56" t="s">
        <v>668</v>
      </c>
      <c r="G2168" s="56">
        <v>5</v>
      </c>
      <c r="H2168" s="467">
        <v>6436.8</v>
      </c>
      <c r="I2168" s="56">
        <v>5764.4</v>
      </c>
      <c r="J2168" s="56">
        <v>1605.12</v>
      </c>
      <c r="K2168" s="472">
        <v>357</v>
      </c>
      <c r="L2168" s="488" t="s">
        <v>87</v>
      </c>
      <c r="M2168" s="51">
        <v>352415</v>
      </c>
      <c r="N2168" s="51">
        <v>0</v>
      </c>
      <c r="O2168" s="51">
        <v>160451.29999999999</v>
      </c>
      <c r="P2168" s="111">
        <v>0</v>
      </c>
      <c r="Q2168" s="51">
        <v>191963.7</v>
      </c>
      <c r="R2168" s="111">
        <v>0</v>
      </c>
      <c r="S2168" s="51">
        <v>54.750031071339798</v>
      </c>
      <c r="T2168" s="51">
        <v>54.75</v>
      </c>
      <c r="U2168" s="192">
        <v>44926</v>
      </c>
    </row>
    <row r="2169" spans="1:21" ht="25.5" x14ac:dyDescent="0.2">
      <c r="A2169" s="466" t="s">
        <v>719</v>
      </c>
      <c r="B2169" s="514" t="s">
        <v>793</v>
      </c>
      <c r="C2169" s="56" t="s">
        <v>40</v>
      </c>
      <c r="D2169" s="56" t="s">
        <v>685</v>
      </c>
      <c r="E2169" s="56" t="s">
        <v>685</v>
      </c>
      <c r="F2169" s="56" t="s">
        <v>668</v>
      </c>
      <c r="G2169" s="56">
        <v>5</v>
      </c>
      <c r="H2169" s="57">
        <v>6436.8</v>
      </c>
      <c r="I2169" s="56">
        <v>5764.4</v>
      </c>
      <c r="J2169" s="56">
        <v>1605.12</v>
      </c>
      <c r="K2169" s="472">
        <v>357</v>
      </c>
      <c r="L2169" s="488" t="s">
        <v>36</v>
      </c>
      <c r="M2169" s="51">
        <v>12596753</v>
      </c>
      <c r="N2169" s="51">
        <v>0</v>
      </c>
      <c r="O2169" s="51">
        <v>5735185.6100000003</v>
      </c>
      <c r="P2169" s="111">
        <v>0</v>
      </c>
      <c r="Q2169" s="51">
        <v>6861567.3899999997</v>
      </c>
      <c r="R2169" s="111">
        <v>0</v>
      </c>
      <c r="S2169" s="51">
        <v>1956.9899639572459</v>
      </c>
      <c r="T2169" s="51">
        <v>1956.99</v>
      </c>
      <c r="U2169" s="192">
        <v>44926</v>
      </c>
    </row>
    <row r="2170" spans="1:21" x14ac:dyDescent="0.2">
      <c r="A2170" s="478"/>
      <c r="B2170" s="510" t="s">
        <v>31</v>
      </c>
      <c r="C2170" s="480" t="s">
        <v>18</v>
      </c>
      <c r="D2170" s="480" t="s">
        <v>18</v>
      </c>
      <c r="E2170" s="480" t="s">
        <v>18</v>
      </c>
      <c r="F2170" s="480" t="s">
        <v>18</v>
      </c>
      <c r="G2170" s="480" t="s">
        <v>18</v>
      </c>
      <c r="H2170" s="481">
        <f>H2169</f>
        <v>6436.8</v>
      </c>
      <c r="I2170" s="481">
        <f>I2169</f>
        <v>5764.4</v>
      </c>
      <c r="J2170" s="481">
        <f>J2169</f>
        <v>1605.12</v>
      </c>
      <c r="K2170" s="482">
        <f>K2169</f>
        <v>357</v>
      </c>
      <c r="L2170" s="480" t="s">
        <v>18</v>
      </c>
      <c r="M2170" s="474">
        <v>17069685</v>
      </c>
      <c r="N2170" s="474">
        <v>0</v>
      </c>
      <c r="O2170" s="474">
        <v>7771670.3500000006</v>
      </c>
      <c r="P2170" s="474">
        <v>0</v>
      </c>
      <c r="Q2170" s="474">
        <v>9298014.6500000004</v>
      </c>
      <c r="R2170" s="474">
        <v>0</v>
      </c>
      <c r="S2170" s="474" t="s">
        <v>18</v>
      </c>
      <c r="T2170" s="474" t="s">
        <v>18</v>
      </c>
      <c r="U2170" s="543" t="s">
        <v>18</v>
      </c>
    </row>
    <row r="2171" spans="1:21" ht="25.5" x14ac:dyDescent="0.2">
      <c r="A2171" s="466" t="s">
        <v>720</v>
      </c>
      <c r="B2171" s="514" t="s">
        <v>667</v>
      </c>
      <c r="C2171" s="56" t="s">
        <v>40</v>
      </c>
      <c r="D2171" s="56" t="s">
        <v>420</v>
      </c>
      <c r="E2171" s="57" t="s">
        <v>420</v>
      </c>
      <c r="F2171" s="56" t="s">
        <v>668</v>
      </c>
      <c r="G2171" s="56">
        <v>5</v>
      </c>
      <c r="H2171" s="57">
        <v>3029.9</v>
      </c>
      <c r="I2171" s="56">
        <v>2706.5</v>
      </c>
      <c r="J2171" s="56">
        <v>687.6</v>
      </c>
      <c r="K2171" s="468">
        <v>132</v>
      </c>
      <c r="L2171" s="488" t="s">
        <v>48</v>
      </c>
      <c r="M2171" s="51">
        <v>1813607</v>
      </c>
      <c r="N2171" s="51">
        <v>0</v>
      </c>
      <c r="O2171" s="51">
        <v>825718.56</v>
      </c>
      <c r="P2171" s="111">
        <v>0</v>
      </c>
      <c r="Q2171" s="51">
        <v>987888.44</v>
      </c>
      <c r="R2171" s="111">
        <v>0</v>
      </c>
      <c r="S2171" s="51">
        <v>598.56991979933332</v>
      </c>
      <c r="T2171" s="51">
        <v>598.57000000000005</v>
      </c>
      <c r="U2171" s="192">
        <v>44926</v>
      </c>
    </row>
    <row r="2172" spans="1:21" ht="26.25" thickBot="1" x14ac:dyDescent="0.25">
      <c r="A2172" s="496" t="s">
        <v>720</v>
      </c>
      <c r="B2172" s="540" t="s">
        <v>667</v>
      </c>
      <c r="C2172" s="182" t="s">
        <v>40</v>
      </c>
      <c r="D2172" s="182" t="s">
        <v>420</v>
      </c>
      <c r="E2172" s="183" t="s">
        <v>420</v>
      </c>
      <c r="F2172" s="182" t="s">
        <v>668</v>
      </c>
      <c r="G2172" s="182">
        <v>5</v>
      </c>
      <c r="H2172" s="183">
        <v>3029.9</v>
      </c>
      <c r="I2172" s="182">
        <v>2706.5</v>
      </c>
      <c r="J2172" s="182">
        <v>687.6</v>
      </c>
      <c r="K2172" s="498">
        <v>132</v>
      </c>
      <c r="L2172" s="499" t="s">
        <v>36</v>
      </c>
      <c r="M2172" s="151">
        <v>5929484</v>
      </c>
      <c r="N2172" s="151">
        <v>0</v>
      </c>
      <c r="O2172" s="151">
        <v>2699639.45</v>
      </c>
      <c r="P2172" s="113">
        <v>0</v>
      </c>
      <c r="Q2172" s="151">
        <v>3229844.55</v>
      </c>
      <c r="R2172" s="113">
        <v>0</v>
      </c>
      <c r="S2172" s="151">
        <v>1956.989999669956</v>
      </c>
      <c r="T2172" s="151">
        <v>1956.99</v>
      </c>
      <c r="U2172" s="184">
        <v>44926</v>
      </c>
    </row>
    <row r="2173" spans="1:21" ht="13.5" thickBot="1" x14ac:dyDescent="0.25">
      <c r="A2173" s="520"/>
      <c r="B2173" s="521" t="s">
        <v>31</v>
      </c>
      <c r="C2173" s="132" t="s">
        <v>18</v>
      </c>
      <c r="D2173" s="132" t="s">
        <v>18</v>
      </c>
      <c r="E2173" s="132" t="s">
        <v>18</v>
      </c>
      <c r="F2173" s="132" t="s">
        <v>18</v>
      </c>
      <c r="G2173" s="132" t="s">
        <v>18</v>
      </c>
      <c r="H2173" s="502">
        <f>H2172</f>
        <v>3029.9</v>
      </c>
      <c r="I2173" s="502">
        <f>I2172</f>
        <v>2706.5</v>
      </c>
      <c r="J2173" s="502">
        <f>J2172</f>
        <v>687.6</v>
      </c>
      <c r="K2173" s="503">
        <f>K2172</f>
        <v>132</v>
      </c>
      <c r="L2173" s="132" t="s">
        <v>18</v>
      </c>
      <c r="M2173" s="133">
        <v>7743091</v>
      </c>
      <c r="N2173" s="133">
        <v>0</v>
      </c>
      <c r="O2173" s="133">
        <v>3525358.0100000002</v>
      </c>
      <c r="P2173" s="133">
        <v>0</v>
      </c>
      <c r="Q2173" s="133">
        <v>4217732.99</v>
      </c>
      <c r="R2173" s="133">
        <v>0</v>
      </c>
      <c r="S2173" s="133" t="s">
        <v>18</v>
      </c>
      <c r="T2173" s="133" t="s">
        <v>18</v>
      </c>
      <c r="U2173" s="504" t="s">
        <v>18</v>
      </c>
    </row>
    <row r="2174" spans="1:21" ht="25.5" x14ac:dyDescent="0.2">
      <c r="A2174" s="463" t="s">
        <v>721</v>
      </c>
      <c r="B2174" s="513" t="s">
        <v>794</v>
      </c>
      <c r="C2174" s="160" t="s">
        <v>40</v>
      </c>
      <c r="D2174" s="160" t="s">
        <v>686</v>
      </c>
      <c r="E2174" s="160" t="s">
        <v>686</v>
      </c>
      <c r="F2174" s="160" t="s">
        <v>668</v>
      </c>
      <c r="G2174" s="160">
        <v>5</v>
      </c>
      <c r="H2174" s="464">
        <v>2992</v>
      </c>
      <c r="I2174" s="160">
        <v>2685.8</v>
      </c>
      <c r="J2174" s="160">
        <v>775.8</v>
      </c>
      <c r="K2174" s="465">
        <v>177</v>
      </c>
      <c r="L2174" s="486" t="s">
        <v>462</v>
      </c>
      <c r="M2174" s="111">
        <v>124407</v>
      </c>
      <c r="N2174" s="111">
        <v>0</v>
      </c>
      <c r="O2174" s="111">
        <v>56641.36</v>
      </c>
      <c r="P2174" s="111">
        <v>0</v>
      </c>
      <c r="Q2174" s="111">
        <v>67765.64</v>
      </c>
      <c r="R2174" s="111">
        <v>0</v>
      </c>
      <c r="S2174" s="111">
        <v>41.579879679144383</v>
      </c>
      <c r="T2174" s="111">
        <v>41.58</v>
      </c>
      <c r="U2174" s="181">
        <v>44926</v>
      </c>
    </row>
    <row r="2175" spans="1:21" ht="25.5" x14ac:dyDescent="0.2">
      <c r="A2175" s="466" t="s">
        <v>721</v>
      </c>
      <c r="B2175" s="514" t="s">
        <v>794</v>
      </c>
      <c r="C2175" s="56" t="s">
        <v>40</v>
      </c>
      <c r="D2175" s="56" t="s">
        <v>686</v>
      </c>
      <c r="E2175" s="56" t="s">
        <v>686</v>
      </c>
      <c r="F2175" s="56" t="s">
        <v>668</v>
      </c>
      <c r="G2175" s="56">
        <v>5</v>
      </c>
      <c r="H2175" s="467">
        <v>2992</v>
      </c>
      <c r="I2175" s="56">
        <v>2685.8</v>
      </c>
      <c r="J2175" s="56">
        <v>775.8</v>
      </c>
      <c r="K2175" s="468">
        <v>177</v>
      </c>
      <c r="L2175" s="488" t="s">
        <v>87</v>
      </c>
      <c r="M2175" s="51">
        <v>163812</v>
      </c>
      <c r="N2175" s="51">
        <v>0</v>
      </c>
      <c r="O2175" s="51">
        <v>74582.09</v>
      </c>
      <c r="P2175" s="111">
        <v>0</v>
      </c>
      <c r="Q2175" s="51">
        <v>89229.91</v>
      </c>
      <c r="R2175" s="111">
        <v>0</v>
      </c>
      <c r="S2175" s="51">
        <v>54.75</v>
      </c>
      <c r="T2175" s="51">
        <v>54.75</v>
      </c>
      <c r="U2175" s="192">
        <v>44926</v>
      </c>
    </row>
    <row r="2176" spans="1:21" ht="25.5" x14ac:dyDescent="0.2">
      <c r="A2176" s="466" t="s">
        <v>721</v>
      </c>
      <c r="B2176" s="514" t="s">
        <v>794</v>
      </c>
      <c r="C2176" s="56" t="s">
        <v>40</v>
      </c>
      <c r="D2176" s="56" t="s">
        <v>686</v>
      </c>
      <c r="E2176" s="57" t="s">
        <v>686</v>
      </c>
      <c r="F2176" s="56" t="s">
        <v>668</v>
      </c>
      <c r="G2176" s="56">
        <v>5</v>
      </c>
      <c r="H2176" s="57">
        <v>2992</v>
      </c>
      <c r="I2176" s="56">
        <v>2685.8</v>
      </c>
      <c r="J2176" s="56">
        <v>775.8</v>
      </c>
      <c r="K2176" s="468">
        <v>177</v>
      </c>
      <c r="L2176" s="488" t="s">
        <v>48</v>
      </c>
      <c r="M2176" s="51">
        <v>1790921</v>
      </c>
      <c r="N2176" s="51">
        <v>0</v>
      </c>
      <c r="O2176" s="51">
        <v>815389.83</v>
      </c>
      <c r="P2176" s="111">
        <v>0</v>
      </c>
      <c r="Q2176" s="51">
        <v>975531.17</v>
      </c>
      <c r="R2176" s="111">
        <v>0</v>
      </c>
      <c r="S2176" s="51">
        <v>598.56985294117646</v>
      </c>
      <c r="T2176" s="51">
        <v>598.57000000000005</v>
      </c>
      <c r="U2176" s="192">
        <v>44926</v>
      </c>
    </row>
    <row r="2177" spans="1:21" ht="25.5" x14ac:dyDescent="0.2">
      <c r="A2177" s="466" t="s">
        <v>721</v>
      </c>
      <c r="B2177" s="514" t="s">
        <v>794</v>
      </c>
      <c r="C2177" s="56" t="s">
        <v>40</v>
      </c>
      <c r="D2177" s="56" t="s">
        <v>686</v>
      </c>
      <c r="E2177" s="57" t="s">
        <v>686</v>
      </c>
      <c r="F2177" s="56" t="s">
        <v>668</v>
      </c>
      <c r="G2177" s="56">
        <v>5</v>
      </c>
      <c r="H2177" s="57">
        <v>2992</v>
      </c>
      <c r="I2177" s="56">
        <v>2685.8</v>
      </c>
      <c r="J2177" s="56">
        <v>775.8</v>
      </c>
      <c r="K2177" s="468">
        <v>177</v>
      </c>
      <c r="L2177" s="488" t="s">
        <v>36</v>
      </c>
      <c r="M2177" s="51">
        <v>5855314</v>
      </c>
      <c r="N2177" s="51">
        <v>0</v>
      </c>
      <c r="O2177" s="51">
        <v>2665870.5299999998</v>
      </c>
      <c r="P2177" s="111">
        <v>0</v>
      </c>
      <c r="Q2177" s="51">
        <v>3189443.47</v>
      </c>
      <c r="R2177" s="111">
        <v>0</v>
      </c>
      <c r="S2177" s="51">
        <v>1956.989973262032</v>
      </c>
      <c r="T2177" s="51">
        <v>1956.99</v>
      </c>
      <c r="U2177" s="192">
        <v>44926</v>
      </c>
    </row>
    <row r="2178" spans="1:21" x14ac:dyDescent="0.2">
      <c r="A2178" s="478"/>
      <c r="B2178" s="510" t="s">
        <v>31</v>
      </c>
      <c r="C2178" s="480" t="s">
        <v>18</v>
      </c>
      <c r="D2178" s="480" t="s">
        <v>18</v>
      </c>
      <c r="E2178" s="480" t="s">
        <v>18</v>
      </c>
      <c r="F2178" s="480" t="s">
        <v>18</v>
      </c>
      <c r="G2178" s="480" t="s">
        <v>18</v>
      </c>
      <c r="H2178" s="481">
        <f>H2177</f>
        <v>2992</v>
      </c>
      <c r="I2178" s="481">
        <f>I2177</f>
        <v>2685.8</v>
      </c>
      <c r="J2178" s="481">
        <f>J2177</f>
        <v>775.8</v>
      </c>
      <c r="K2178" s="482">
        <f>K2177</f>
        <v>177</v>
      </c>
      <c r="L2178" s="480" t="s">
        <v>18</v>
      </c>
      <c r="M2178" s="474">
        <v>7934454</v>
      </c>
      <c r="N2178" s="474">
        <v>0</v>
      </c>
      <c r="O2178" s="474">
        <v>3612483.8099999996</v>
      </c>
      <c r="P2178" s="474">
        <v>0</v>
      </c>
      <c r="Q2178" s="474">
        <v>4321970.1900000004</v>
      </c>
      <c r="R2178" s="474">
        <v>0</v>
      </c>
      <c r="S2178" s="474" t="s">
        <v>18</v>
      </c>
      <c r="T2178" s="474" t="s">
        <v>18</v>
      </c>
      <c r="U2178" s="543" t="s">
        <v>18</v>
      </c>
    </row>
    <row r="2179" spans="1:21" ht="25.5" x14ac:dyDescent="0.2">
      <c r="A2179" s="466" t="s">
        <v>722</v>
      </c>
      <c r="B2179" s="514" t="s">
        <v>795</v>
      </c>
      <c r="C2179" s="56" t="s">
        <v>40</v>
      </c>
      <c r="D2179" s="56" t="s">
        <v>670</v>
      </c>
      <c r="E2179" s="56" t="s">
        <v>670</v>
      </c>
      <c r="F2179" s="56" t="s">
        <v>668</v>
      </c>
      <c r="G2179" s="56">
        <v>5</v>
      </c>
      <c r="H2179" s="57">
        <v>6393.2</v>
      </c>
      <c r="I2179" s="56">
        <v>5714.9</v>
      </c>
      <c r="J2179" s="56"/>
      <c r="K2179" s="468">
        <v>342</v>
      </c>
      <c r="L2179" s="488" t="s">
        <v>48</v>
      </c>
      <c r="M2179" s="51">
        <v>3826778</v>
      </c>
      <c r="N2179" s="51">
        <v>0</v>
      </c>
      <c r="O2179" s="51">
        <v>1742296.77</v>
      </c>
      <c r="P2179" s="111">
        <v>0</v>
      </c>
      <c r="Q2179" s="51">
        <v>2084481.23</v>
      </c>
      <c r="R2179" s="111">
        <v>0</v>
      </c>
      <c r="S2179" s="51">
        <v>598.5700431708691</v>
      </c>
      <c r="T2179" s="51">
        <v>598.57000000000005</v>
      </c>
      <c r="U2179" s="192">
        <v>44926</v>
      </c>
    </row>
    <row r="2180" spans="1:21" ht="26.25" thickBot="1" x14ac:dyDescent="0.25">
      <c r="A2180" s="496" t="s">
        <v>722</v>
      </c>
      <c r="B2180" s="540" t="s">
        <v>795</v>
      </c>
      <c r="C2180" s="182" t="s">
        <v>40</v>
      </c>
      <c r="D2180" s="182" t="s">
        <v>670</v>
      </c>
      <c r="E2180" s="182" t="s">
        <v>670</v>
      </c>
      <c r="F2180" s="182" t="s">
        <v>668</v>
      </c>
      <c r="G2180" s="182">
        <v>5</v>
      </c>
      <c r="H2180" s="183">
        <v>6393.2</v>
      </c>
      <c r="I2180" s="182">
        <v>5714.9</v>
      </c>
      <c r="J2180" s="182"/>
      <c r="K2180" s="498">
        <v>342</v>
      </c>
      <c r="L2180" s="499" t="s">
        <v>36</v>
      </c>
      <c r="M2180" s="151">
        <v>12511428</v>
      </c>
      <c r="N2180" s="151">
        <v>0</v>
      </c>
      <c r="O2180" s="151">
        <v>5696337.9199999999</v>
      </c>
      <c r="P2180" s="113">
        <v>0</v>
      </c>
      <c r="Q2180" s="151">
        <v>6815090.0800000001</v>
      </c>
      <c r="R2180" s="113">
        <v>0</v>
      </c>
      <c r="S2180" s="151">
        <v>1956.9899267972221</v>
      </c>
      <c r="T2180" s="151">
        <v>1956.99</v>
      </c>
      <c r="U2180" s="184">
        <v>44926</v>
      </c>
    </row>
    <row r="2181" spans="1:21" ht="13.5" thickBot="1" x14ac:dyDescent="0.25">
      <c r="A2181" s="520"/>
      <c r="B2181" s="521" t="s">
        <v>31</v>
      </c>
      <c r="C2181" s="132" t="s">
        <v>18</v>
      </c>
      <c r="D2181" s="132" t="s">
        <v>18</v>
      </c>
      <c r="E2181" s="132" t="s">
        <v>18</v>
      </c>
      <c r="F2181" s="132" t="s">
        <v>18</v>
      </c>
      <c r="G2181" s="132" t="s">
        <v>18</v>
      </c>
      <c r="H2181" s="502">
        <f>H2180</f>
        <v>6393.2</v>
      </c>
      <c r="I2181" s="502">
        <f>I2180</f>
        <v>5714.9</v>
      </c>
      <c r="J2181" s="502">
        <f>J2180</f>
        <v>0</v>
      </c>
      <c r="K2181" s="503">
        <f>K2180</f>
        <v>342</v>
      </c>
      <c r="L2181" s="132" t="s">
        <v>18</v>
      </c>
      <c r="M2181" s="133">
        <v>16338206</v>
      </c>
      <c r="N2181" s="133">
        <v>0</v>
      </c>
      <c r="O2181" s="133">
        <v>7438634.6899999995</v>
      </c>
      <c r="P2181" s="133">
        <v>0</v>
      </c>
      <c r="Q2181" s="133">
        <v>8899571.3100000005</v>
      </c>
      <c r="R2181" s="133">
        <v>0</v>
      </c>
      <c r="S2181" s="133" t="s">
        <v>18</v>
      </c>
      <c r="T2181" s="133" t="s">
        <v>18</v>
      </c>
      <c r="U2181" s="504" t="s">
        <v>18</v>
      </c>
    </row>
    <row r="2182" spans="1:21" ht="25.5" x14ac:dyDescent="0.2">
      <c r="A2182" s="463" t="s">
        <v>724</v>
      </c>
      <c r="B2182" s="513" t="s">
        <v>902</v>
      </c>
      <c r="C2182" s="160" t="s">
        <v>40</v>
      </c>
      <c r="D2182" s="160" t="s">
        <v>676</v>
      </c>
      <c r="E2182" s="160" t="s">
        <v>676</v>
      </c>
      <c r="F2182" s="160" t="s">
        <v>677</v>
      </c>
      <c r="G2182" s="160">
        <v>4</v>
      </c>
      <c r="H2182" s="464">
        <v>2832.8</v>
      </c>
      <c r="I2182" s="160">
        <v>2670.5</v>
      </c>
      <c r="J2182" s="160"/>
      <c r="K2182" s="465">
        <v>129</v>
      </c>
      <c r="L2182" s="486" t="s">
        <v>87</v>
      </c>
      <c r="M2182" s="111">
        <v>203565</v>
      </c>
      <c r="N2182" s="111">
        <v>0</v>
      </c>
      <c r="O2182" s="111">
        <v>92681.27</v>
      </c>
      <c r="P2182" s="111">
        <v>0</v>
      </c>
      <c r="Q2182" s="111">
        <v>110883.73</v>
      </c>
      <c r="R2182" s="111">
        <v>0</v>
      </c>
      <c r="S2182" s="111">
        <v>71.859997175939</v>
      </c>
      <c r="T2182" s="111">
        <v>71.86</v>
      </c>
      <c r="U2182" s="181">
        <v>44926</v>
      </c>
    </row>
    <row r="2183" spans="1:21" ht="25.5" x14ac:dyDescent="0.2">
      <c r="A2183" s="466" t="s">
        <v>724</v>
      </c>
      <c r="B2183" s="514" t="s">
        <v>902</v>
      </c>
      <c r="C2183" s="56" t="s">
        <v>40</v>
      </c>
      <c r="D2183" s="56" t="s">
        <v>676</v>
      </c>
      <c r="E2183" s="56" t="s">
        <v>676</v>
      </c>
      <c r="F2183" s="56" t="s">
        <v>677</v>
      </c>
      <c r="G2183" s="56">
        <v>4</v>
      </c>
      <c r="H2183" s="467">
        <v>2832.8</v>
      </c>
      <c r="I2183" s="56">
        <v>2670.5</v>
      </c>
      <c r="J2183" s="56"/>
      <c r="K2183" s="468">
        <v>129</v>
      </c>
      <c r="L2183" s="488" t="s">
        <v>96</v>
      </c>
      <c r="M2183" s="51">
        <v>206143</v>
      </c>
      <c r="N2183" s="51">
        <v>0</v>
      </c>
      <c r="O2183" s="51">
        <v>93855.01</v>
      </c>
      <c r="P2183" s="111">
        <v>0</v>
      </c>
      <c r="Q2183" s="51">
        <v>112287.99</v>
      </c>
      <c r="R2183" s="111">
        <v>0</v>
      </c>
      <c r="S2183" s="51">
        <v>72.770050833097997</v>
      </c>
      <c r="T2183" s="51">
        <v>72.77</v>
      </c>
      <c r="U2183" s="192">
        <v>44926</v>
      </c>
    </row>
    <row r="2184" spans="1:21" ht="25.5" x14ac:dyDescent="0.2">
      <c r="A2184" s="466" t="s">
        <v>724</v>
      </c>
      <c r="B2184" s="514" t="s">
        <v>902</v>
      </c>
      <c r="C2184" s="56" t="s">
        <v>40</v>
      </c>
      <c r="D2184" s="56" t="s">
        <v>676</v>
      </c>
      <c r="E2184" s="56" t="s">
        <v>676</v>
      </c>
      <c r="F2184" s="56" t="s">
        <v>677</v>
      </c>
      <c r="G2184" s="56">
        <v>4</v>
      </c>
      <c r="H2184" s="57">
        <v>2832.8</v>
      </c>
      <c r="I2184" s="56">
        <v>2670.5</v>
      </c>
      <c r="J2184" s="56"/>
      <c r="K2184" s="468">
        <v>129</v>
      </c>
      <c r="L2184" s="488" t="s">
        <v>95</v>
      </c>
      <c r="M2184" s="51">
        <v>2319355</v>
      </c>
      <c r="N2184" s="51">
        <v>0</v>
      </c>
      <c r="O2184" s="51">
        <v>1055980.97</v>
      </c>
      <c r="P2184" s="111">
        <v>0</v>
      </c>
      <c r="Q2184" s="51">
        <v>1263374.03</v>
      </c>
      <c r="R2184" s="111">
        <v>0</v>
      </c>
      <c r="S2184" s="51">
        <v>818.75</v>
      </c>
      <c r="T2184" s="51">
        <v>818.75</v>
      </c>
      <c r="U2184" s="192">
        <v>44926</v>
      </c>
    </row>
    <row r="2185" spans="1:21" ht="25.5" x14ac:dyDescent="0.2">
      <c r="A2185" s="466" t="s">
        <v>724</v>
      </c>
      <c r="B2185" s="514" t="s">
        <v>902</v>
      </c>
      <c r="C2185" s="56" t="s">
        <v>40</v>
      </c>
      <c r="D2185" s="56" t="s">
        <v>676</v>
      </c>
      <c r="E2185" s="56" t="s">
        <v>676</v>
      </c>
      <c r="F2185" s="56" t="s">
        <v>677</v>
      </c>
      <c r="G2185" s="56">
        <v>4</v>
      </c>
      <c r="H2185" s="467">
        <v>2832.8</v>
      </c>
      <c r="I2185" s="56">
        <v>2670.5</v>
      </c>
      <c r="J2185" s="56"/>
      <c r="K2185" s="468">
        <v>129</v>
      </c>
      <c r="L2185" s="488" t="s">
        <v>462</v>
      </c>
      <c r="M2185" s="51">
        <v>154614</v>
      </c>
      <c r="N2185" s="51">
        <v>0</v>
      </c>
      <c r="O2185" s="51">
        <v>70394.33</v>
      </c>
      <c r="P2185" s="111">
        <v>0</v>
      </c>
      <c r="Q2185" s="51">
        <v>84219.67</v>
      </c>
      <c r="R2185" s="111">
        <v>0</v>
      </c>
      <c r="S2185" s="51">
        <v>54.579920926292004</v>
      </c>
      <c r="T2185" s="51">
        <v>54.58</v>
      </c>
      <c r="U2185" s="192">
        <v>44926</v>
      </c>
    </row>
    <row r="2186" spans="1:21" ht="25.5" x14ac:dyDescent="0.2">
      <c r="A2186" s="466" t="s">
        <v>724</v>
      </c>
      <c r="B2186" s="514" t="s">
        <v>902</v>
      </c>
      <c r="C2186" s="56" t="s">
        <v>40</v>
      </c>
      <c r="D2186" s="56" t="s">
        <v>676</v>
      </c>
      <c r="E2186" s="56" t="s">
        <v>676</v>
      </c>
      <c r="F2186" s="56" t="s">
        <v>677</v>
      </c>
      <c r="G2186" s="56">
        <v>4</v>
      </c>
      <c r="H2186" s="57">
        <v>2832.8</v>
      </c>
      <c r="I2186" s="56">
        <v>2670.5</v>
      </c>
      <c r="J2186" s="56"/>
      <c r="K2186" s="468">
        <v>129</v>
      </c>
      <c r="L2186" s="488" t="s">
        <v>36</v>
      </c>
      <c r="M2186" s="51">
        <v>7532302</v>
      </c>
      <c r="N2186" s="51">
        <v>0</v>
      </c>
      <c r="O2186" s="51">
        <v>3429387.72</v>
      </c>
      <c r="P2186" s="111">
        <v>0</v>
      </c>
      <c r="Q2186" s="51">
        <v>4102914.28</v>
      </c>
      <c r="R2186" s="111">
        <v>0</v>
      </c>
      <c r="S2186" s="51">
        <v>2658.9600395368539</v>
      </c>
      <c r="T2186" s="51">
        <v>2658.96</v>
      </c>
      <c r="U2186" s="192">
        <v>44926</v>
      </c>
    </row>
    <row r="2187" spans="1:21" ht="25.5" x14ac:dyDescent="0.2">
      <c r="A2187" s="466" t="s">
        <v>724</v>
      </c>
      <c r="B2187" s="514" t="s">
        <v>902</v>
      </c>
      <c r="C2187" s="56" t="s">
        <v>40</v>
      </c>
      <c r="D2187" s="56" t="s">
        <v>676</v>
      </c>
      <c r="E2187" s="56" t="s">
        <v>676</v>
      </c>
      <c r="F2187" s="56" t="s">
        <v>677</v>
      </c>
      <c r="G2187" s="56">
        <v>4</v>
      </c>
      <c r="H2187" s="57">
        <v>2832.8</v>
      </c>
      <c r="I2187" s="56">
        <v>2670.5</v>
      </c>
      <c r="J2187" s="56"/>
      <c r="K2187" s="468">
        <v>129</v>
      </c>
      <c r="L2187" s="488" t="s">
        <v>48</v>
      </c>
      <c r="M2187" s="51">
        <v>3017527</v>
      </c>
      <c r="N2187" s="51">
        <v>0</v>
      </c>
      <c r="O2187" s="51">
        <v>1373852.25</v>
      </c>
      <c r="P2187" s="111">
        <v>0</v>
      </c>
      <c r="Q2187" s="51">
        <v>1643674.75</v>
      </c>
      <c r="R2187" s="111">
        <v>0</v>
      </c>
      <c r="S2187" s="51">
        <v>1065.2100395368539</v>
      </c>
      <c r="T2187" s="51">
        <v>1065.21</v>
      </c>
      <c r="U2187" s="192">
        <v>44926</v>
      </c>
    </row>
    <row r="2188" spans="1:21" x14ac:dyDescent="0.2">
      <c r="A2188" s="478"/>
      <c r="B2188" s="510" t="s">
        <v>31</v>
      </c>
      <c r="C2188" s="480" t="s">
        <v>18</v>
      </c>
      <c r="D2188" s="480" t="s">
        <v>18</v>
      </c>
      <c r="E2188" s="480" t="s">
        <v>18</v>
      </c>
      <c r="F2188" s="480" t="s">
        <v>18</v>
      </c>
      <c r="G2188" s="480" t="s">
        <v>18</v>
      </c>
      <c r="H2188" s="481">
        <f>H2187</f>
        <v>2832.8</v>
      </c>
      <c r="I2188" s="481">
        <f>I2187</f>
        <v>2670.5</v>
      </c>
      <c r="J2188" s="481">
        <f>J2187</f>
        <v>0</v>
      </c>
      <c r="K2188" s="482">
        <f>K2187</f>
        <v>129</v>
      </c>
      <c r="L2188" s="480" t="s">
        <v>18</v>
      </c>
      <c r="M2188" s="474">
        <v>13433506</v>
      </c>
      <c r="N2188" s="474">
        <v>0</v>
      </c>
      <c r="O2188" s="474">
        <v>6116151.5500000007</v>
      </c>
      <c r="P2188" s="474">
        <v>0</v>
      </c>
      <c r="Q2188" s="474">
        <v>7317354.4499999993</v>
      </c>
      <c r="R2188" s="474">
        <v>0</v>
      </c>
      <c r="S2188" s="474" t="s">
        <v>18</v>
      </c>
      <c r="T2188" s="474" t="s">
        <v>18</v>
      </c>
      <c r="U2188" s="543" t="s">
        <v>18</v>
      </c>
    </row>
    <row r="2189" spans="1:21" ht="25.5" x14ac:dyDescent="0.2">
      <c r="A2189" s="466" t="s">
        <v>723</v>
      </c>
      <c r="B2189" s="514" t="s">
        <v>903</v>
      </c>
      <c r="C2189" s="56" t="s">
        <v>40</v>
      </c>
      <c r="D2189" s="56" t="s">
        <v>676</v>
      </c>
      <c r="E2189" s="56" t="s">
        <v>676</v>
      </c>
      <c r="F2189" s="56" t="s">
        <v>677</v>
      </c>
      <c r="G2189" s="56">
        <v>4</v>
      </c>
      <c r="H2189" s="467">
        <v>3597.1</v>
      </c>
      <c r="I2189" s="56">
        <v>3322.1</v>
      </c>
      <c r="J2189" s="56">
        <v>678</v>
      </c>
      <c r="K2189" s="468">
        <v>234</v>
      </c>
      <c r="L2189" s="488" t="s">
        <v>37</v>
      </c>
      <c r="M2189" s="51">
        <v>196330</v>
      </c>
      <c r="N2189" s="51">
        <v>0</v>
      </c>
      <c r="O2189" s="51">
        <v>89387.24</v>
      </c>
      <c r="P2189" s="111">
        <v>0</v>
      </c>
      <c r="Q2189" s="51">
        <v>106942.76</v>
      </c>
      <c r="R2189" s="111">
        <v>0</v>
      </c>
      <c r="S2189" s="51">
        <v>54.580078396486059</v>
      </c>
      <c r="T2189" s="51">
        <v>54.58</v>
      </c>
      <c r="U2189" s="192">
        <v>44926</v>
      </c>
    </row>
    <row r="2190" spans="1:21" ht="25.5" x14ac:dyDescent="0.2">
      <c r="A2190" s="466" t="s">
        <v>723</v>
      </c>
      <c r="B2190" s="514" t="s">
        <v>903</v>
      </c>
      <c r="C2190" s="56" t="s">
        <v>40</v>
      </c>
      <c r="D2190" s="56" t="s">
        <v>676</v>
      </c>
      <c r="E2190" s="56" t="s">
        <v>676</v>
      </c>
      <c r="F2190" s="56" t="s">
        <v>677</v>
      </c>
      <c r="G2190" s="56">
        <v>4</v>
      </c>
      <c r="H2190" s="57">
        <v>3597.1</v>
      </c>
      <c r="I2190" s="56">
        <v>3322.1</v>
      </c>
      <c r="J2190" s="56">
        <v>678</v>
      </c>
      <c r="K2190" s="468">
        <v>234</v>
      </c>
      <c r="L2190" s="488" t="s">
        <v>93</v>
      </c>
      <c r="M2190" s="51">
        <v>137409</v>
      </c>
      <c r="N2190" s="51">
        <v>0</v>
      </c>
      <c r="O2190" s="51">
        <v>62561.05</v>
      </c>
      <c r="P2190" s="111">
        <v>0</v>
      </c>
      <c r="Q2190" s="51">
        <v>74847.95</v>
      </c>
      <c r="R2190" s="111">
        <v>0</v>
      </c>
      <c r="S2190" s="51">
        <v>38.199938839620806</v>
      </c>
      <c r="T2190" s="51">
        <v>38.200000000000003</v>
      </c>
      <c r="U2190" s="192">
        <v>44926</v>
      </c>
    </row>
    <row r="2191" spans="1:21" ht="25.5" x14ac:dyDescent="0.2">
      <c r="A2191" s="466" t="s">
        <v>723</v>
      </c>
      <c r="B2191" s="514" t="s">
        <v>903</v>
      </c>
      <c r="C2191" s="56" t="s">
        <v>40</v>
      </c>
      <c r="D2191" s="56" t="s">
        <v>676</v>
      </c>
      <c r="E2191" s="56" t="s">
        <v>676</v>
      </c>
      <c r="F2191" s="56" t="s">
        <v>677</v>
      </c>
      <c r="G2191" s="56">
        <v>4</v>
      </c>
      <c r="H2191" s="57">
        <v>3597.1</v>
      </c>
      <c r="I2191" s="56">
        <v>3322.1</v>
      </c>
      <c r="J2191" s="56">
        <v>678</v>
      </c>
      <c r="K2191" s="468">
        <v>234</v>
      </c>
      <c r="L2191" s="488" t="s">
        <v>49</v>
      </c>
      <c r="M2191" s="51">
        <v>4273014</v>
      </c>
      <c r="N2191" s="51">
        <v>0</v>
      </c>
      <c r="O2191" s="51">
        <v>1945463.9100000001</v>
      </c>
      <c r="P2191" s="111">
        <v>0</v>
      </c>
      <c r="Q2191" s="51">
        <v>2327550.09</v>
      </c>
      <c r="R2191" s="111">
        <v>0</v>
      </c>
      <c r="S2191" s="51">
        <v>6302.3805309734516</v>
      </c>
      <c r="T2191" s="51">
        <v>6302.38</v>
      </c>
      <c r="U2191" s="192">
        <v>44926</v>
      </c>
    </row>
    <row r="2192" spans="1:21" ht="26.25" thickBot="1" x14ac:dyDescent="0.25">
      <c r="A2192" s="496" t="s">
        <v>723</v>
      </c>
      <c r="B2192" s="540" t="s">
        <v>903</v>
      </c>
      <c r="C2192" s="182" t="s">
        <v>40</v>
      </c>
      <c r="D2192" s="182" t="s">
        <v>676</v>
      </c>
      <c r="E2192" s="182" t="s">
        <v>676</v>
      </c>
      <c r="F2192" s="182" t="s">
        <v>677</v>
      </c>
      <c r="G2192" s="182">
        <v>4</v>
      </c>
      <c r="H2192" s="183">
        <v>3597.1</v>
      </c>
      <c r="I2192" s="182">
        <v>3322.1</v>
      </c>
      <c r="J2192" s="182">
        <v>678</v>
      </c>
      <c r="K2192" s="498">
        <v>234</v>
      </c>
      <c r="L2192" s="499" t="s">
        <v>41</v>
      </c>
      <c r="M2192" s="151">
        <v>1578911</v>
      </c>
      <c r="N2192" s="151">
        <v>0</v>
      </c>
      <c r="O2192" s="151">
        <v>718863.63</v>
      </c>
      <c r="P2192" s="113">
        <v>0</v>
      </c>
      <c r="Q2192" s="151">
        <v>860047.37</v>
      </c>
      <c r="R2192" s="113">
        <v>0</v>
      </c>
      <c r="S2192" s="151">
        <v>438.93997942787246</v>
      </c>
      <c r="T2192" s="151">
        <v>438.94</v>
      </c>
      <c r="U2192" s="184">
        <v>44926</v>
      </c>
    </row>
    <row r="2193" spans="1:21" ht="13.5" thickBot="1" x14ac:dyDescent="0.25">
      <c r="A2193" s="520"/>
      <c r="B2193" s="521" t="s">
        <v>31</v>
      </c>
      <c r="C2193" s="132" t="s">
        <v>18</v>
      </c>
      <c r="D2193" s="132" t="s">
        <v>18</v>
      </c>
      <c r="E2193" s="132" t="s">
        <v>18</v>
      </c>
      <c r="F2193" s="132" t="s">
        <v>18</v>
      </c>
      <c r="G2193" s="132" t="s">
        <v>18</v>
      </c>
      <c r="H2193" s="502">
        <f>H2192</f>
        <v>3597.1</v>
      </c>
      <c r="I2193" s="502">
        <f>I2192</f>
        <v>3322.1</v>
      </c>
      <c r="J2193" s="502">
        <f>J2192</f>
        <v>678</v>
      </c>
      <c r="K2193" s="503">
        <f>K2192</f>
        <v>234</v>
      </c>
      <c r="L2193" s="132" t="s">
        <v>18</v>
      </c>
      <c r="M2193" s="133">
        <v>6185664</v>
      </c>
      <c r="N2193" s="133">
        <v>0</v>
      </c>
      <c r="O2193" s="133">
        <v>2816275.83</v>
      </c>
      <c r="P2193" s="133">
        <v>0</v>
      </c>
      <c r="Q2193" s="133">
        <v>3369388.17</v>
      </c>
      <c r="R2193" s="133">
        <v>0</v>
      </c>
      <c r="S2193" s="133" t="s">
        <v>18</v>
      </c>
      <c r="T2193" s="133" t="s">
        <v>18</v>
      </c>
      <c r="U2193" s="504" t="s">
        <v>18</v>
      </c>
    </row>
    <row r="2194" spans="1:21" ht="25.5" x14ac:dyDescent="0.2">
      <c r="A2194" s="463" t="s">
        <v>725</v>
      </c>
      <c r="B2194" s="513" t="s">
        <v>904</v>
      </c>
      <c r="C2194" s="160" t="s">
        <v>40</v>
      </c>
      <c r="D2194" s="160" t="s">
        <v>678</v>
      </c>
      <c r="E2194" s="160" t="s">
        <v>678</v>
      </c>
      <c r="F2194" s="160" t="s">
        <v>668</v>
      </c>
      <c r="G2194" s="160">
        <v>5</v>
      </c>
      <c r="H2194" s="161">
        <v>4799.6000000000004</v>
      </c>
      <c r="I2194" s="160">
        <v>4244.8</v>
      </c>
      <c r="J2194" s="160"/>
      <c r="K2194" s="465">
        <v>237</v>
      </c>
      <c r="L2194" s="486" t="s">
        <v>36</v>
      </c>
      <c r="M2194" s="111">
        <v>9392769</v>
      </c>
      <c r="N2194" s="111">
        <v>0</v>
      </c>
      <c r="O2194" s="111">
        <v>4276441.2</v>
      </c>
      <c r="P2194" s="111">
        <v>0</v>
      </c>
      <c r="Q2194" s="111">
        <v>5116327.8</v>
      </c>
      <c r="R2194" s="111">
        <v>0</v>
      </c>
      <c r="S2194" s="111">
        <v>1956.9899574964579</v>
      </c>
      <c r="T2194" s="111">
        <v>1956.99</v>
      </c>
      <c r="U2194" s="181">
        <v>44926</v>
      </c>
    </row>
    <row r="2195" spans="1:21" ht="25.5" x14ac:dyDescent="0.2">
      <c r="A2195" s="466" t="s">
        <v>725</v>
      </c>
      <c r="B2195" s="514" t="s">
        <v>904</v>
      </c>
      <c r="C2195" s="56" t="s">
        <v>40</v>
      </c>
      <c r="D2195" s="56" t="s">
        <v>678</v>
      </c>
      <c r="E2195" s="56" t="s">
        <v>678</v>
      </c>
      <c r="F2195" s="56" t="s">
        <v>668</v>
      </c>
      <c r="G2195" s="56">
        <v>5</v>
      </c>
      <c r="H2195" s="57">
        <v>4799.6000000000004</v>
      </c>
      <c r="I2195" s="56">
        <v>4244.8</v>
      </c>
      <c r="J2195" s="56"/>
      <c r="K2195" s="468">
        <v>237</v>
      </c>
      <c r="L2195" s="488" t="s">
        <v>48</v>
      </c>
      <c r="M2195" s="51">
        <v>2872897</v>
      </c>
      <c r="N2195" s="51">
        <v>0</v>
      </c>
      <c r="O2195" s="51">
        <v>1308003.54</v>
      </c>
      <c r="P2195" s="111">
        <v>0</v>
      </c>
      <c r="Q2195" s="51">
        <v>1564893.46</v>
      </c>
      <c r="R2195" s="111">
        <v>0</v>
      </c>
      <c r="S2195" s="51">
        <v>598.5700891740978</v>
      </c>
      <c r="T2195" s="51">
        <v>598.57000000000005</v>
      </c>
      <c r="U2195" s="192">
        <v>44926</v>
      </c>
    </row>
    <row r="2196" spans="1:21" x14ac:dyDescent="0.2">
      <c r="A2196" s="478"/>
      <c r="B2196" s="510" t="s">
        <v>31</v>
      </c>
      <c r="C2196" s="480" t="s">
        <v>18</v>
      </c>
      <c r="D2196" s="480" t="s">
        <v>18</v>
      </c>
      <c r="E2196" s="480" t="s">
        <v>18</v>
      </c>
      <c r="F2196" s="480" t="s">
        <v>18</v>
      </c>
      <c r="G2196" s="480" t="s">
        <v>18</v>
      </c>
      <c r="H2196" s="481">
        <f>H2195</f>
        <v>4799.6000000000004</v>
      </c>
      <c r="I2196" s="481">
        <f>I2195</f>
        <v>4244.8</v>
      </c>
      <c r="J2196" s="481">
        <f>J2195</f>
        <v>0</v>
      </c>
      <c r="K2196" s="482">
        <f>K2195</f>
        <v>237</v>
      </c>
      <c r="L2196" s="480" t="s">
        <v>18</v>
      </c>
      <c r="M2196" s="474">
        <v>12265666</v>
      </c>
      <c r="N2196" s="474">
        <v>0</v>
      </c>
      <c r="O2196" s="474">
        <v>5584444.7400000002</v>
      </c>
      <c r="P2196" s="474">
        <v>0</v>
      </c>
      <c r="Q2196" s="474">
        <v>6681221.2599999998</v>
      </c>
      <c r="R2196" s="474">
        <v>0</v>
      </c>
      <c r="S2196" s="474" t="s">
        <v>18</v>
      </c>
      <c r="T2196" s="474" t="s">
        <v>18</v>
      </c>
      <c r="U2196" s="543" t="s">
        <v>18</v>
      </c>
    </row>
    <row r="2197" spans="1:21" ht="25.5" x14ac:dyDescent="0.2">
      <c r="A2197" s="466" t="s">
        <v>726</v>
      </c>
      <c r="B2197" s="514" t="s">
        <v>986</v>
      </c>
      <c r="C2197" s="56" t="s">
        <v>40</v>
      </c>
      <c r="D2197" s="56" t="s">
        <v>676</v>
      </c>
      <c r="E2197" s="56" t="s">
        <v>676</v>
      </c>
      <c r="F2197" s="56" t="s">
        <v>677</v>
      </c>
      <c r="G2197" s="56">
        <v>4</v>
      </c>
      <c r="H2197" s="57">
        <v>2844.6</v>
      </c>
      <c r="I2197" s="56">
        <v>2656.9</v>
      </c>
      <c r="J2197" s="56">
        <v>780.21</v>
      </c>
      <c r="K2197" s="468">
        <v>108</v>
      </c>
      <c r="L2197" s="488" t="s">
        <v>462</v>
      </c>
      <c r="M2197" s="51">
        <v>155258</v>
      </c>
      <c r="N2197" s="51">
        <v>0</v>
      </c>
      <c r="O2197" s="51">
        <v>70687.539999999994</v>
      </c>
      <c r="P2197" s="111">
        <v>0</v>
      </c>
      <c r="Q2197" s="51">
        <v>84570.46</v>
      </c>
      <c r="R2197" s="111">
        <v>0</v>
      </c>
      <c r="S2197" s="51">
        <v>54.579905786402307</v>
      </c>
      <c r="T2197" s="51">
        <v>54.58</v>
      </c>
      <c r="U2197" s="192">
        <v>44926</v>
      </c>
    </row>
    <row r="2198" spans="1:21" ht="26.25" thickBot="1" x14ac:dyDescent="0.25">
      <c r="A2198" s="496" t="s">
        <v>726</v>
      </c>
      <c r="B2198" s="540" t="s">
        <v>986</v>
      </c>
      <c r="C2198" s="182" t="s">
        <v>40</v>
      </c>
      <c r="D2198" s="182" t="s">
        <v>676</v>
      </c>
      <c r="E2198" s="182" t="s">
        <v>676</v>
      </c>
      <c r="F2198" s="182" t="s">
        <v>677</v>
      </c>
      <c r="G2198" s="182">
        <v>4</v>
      </c>
      <c r="H2198" s="183">
        <v>2844.6</v>
      </c>
      <c r="I2198" s="182">
        <v>2656.9</v>
      </c>
      <c r="J2198" s="182">
        <v>780.21</v>
      </c>
      <c r="K2198" s="498">
        <v>108</v>
      </c>
      <c r="L2198" s="499" t="s">
        <v>48</v>
      </c>
      <c r="M2198" s="151">
        <v>3030096</v>
      </c>
      <c r="N2198" s="151">
        <v>0</v>
      </c>
      <c r="O2198" s="151">
        <v>1379574.8</v>
      </c>
      <c r="P2198" s="113">
        <v>0</v>
      </c>
      <c r="Q2198" s="151">
        <v>1650521.2</v>
      </c>
      <c r="R2198" s="113">
        <v>0</v>
      </c>
      <c r="S2198" s="151">
        <v>1065.2098713351613</v>
      </c>
      <c r="T2198" s="151">
        <v>1065.21</v>
      </c>
      <c r="U2198" s="184">
        <v>44926</v>
      </c>
    </row>
    <row r="2199" spans="1:21" ht="13.5" thickBot="1" x14ac:dyDescent="0.25">
      <c r="A2199" s="520"/>
      <c r="B2199" s="521" t="s">
        <v>31</v>
      </c>
      <c r="C2199" s="132" t="s">
        <v>18</v>
      </c>
      <c r="D2199" s="132" t="s">
        <v>18</v>
      </c>
      <c r="E2199" s="132" t="s">
        <v>18</v>
      </c>
      <c r="F2199" s="132" t="s">
        <v>18</v>
      </c>
      <c r="G2199" s="132" t="s">
        <v>18</v>
      </c>
      <c r="H2199" s="502">
        <f>H2198</f>
        <v>2844.6</v>
      </c>
      <c r="I2199" s="502">
        <f>I2198</f>
        <v>2656.9</v>
      </c>
      <c r="J2199" s="502">
        <f>J2198</f>
        <v>780.21</v>
      </c>
      <c r="K2199" s="503">
        <f>K2198</f>
        <v>108</v>
      </c>
      <c r="L2199" s="132" t="s">
        <v>18</v>
      </c>
      <c r="M2199" s="133">
        <v>3185354</v>
      </c>
      <c r="N2199" s="133">
        <v>0</v>
      </c>
      <c r="O2199" s="133">
        <v>1450262.34</v>
      </c>
      <c r="P2199" s="133">
        <v>0</v>
      </c>
      <c r="Q2199" s="133">
        <v>1735091.66</v>
      </c>
      <c r="R2199" s="133">
        <v>0</v>
      </c>
      <c r="S2199" s="133" t="s">
        <v>18</v>
      </c>
      <c r="T2199" s="133" t="s">
        <v>18</v>
      </c>
      <c r="U2199" s="504" t="s">
        <v>18</v>
      </c>
    </row>
    <row r="2200" spans="1:21" x14ac:dyDescent="0.2">
      <c r="A2200" s="463" t="s">
        <v>727</v>
      </c>
      <c r="B2200" s="513" t="s">
        <v>987</v>
      </c>
      <c r="C2200" s="160" t="s">
        <v>40</v>
      </c>
      <c r="D2200" s="160" t="s">
        <v>796</v>
      </c>
      <c r="E2200" s="160" t="s">
        <v>796</v>
      </c>
      <c r="F2200" s="160" t="s">
        <v>668</v>
      </c>
      <c r="G2200" s="160">
        <v>5</v>
      </c>
      <c r="H2200" s="464">
        <v>6423.9</v>
      </c>
      <c r="I2200" s="160">
        <v>5681.6</v>
      </c>
      <c r="J2200" s="160">
        <v>694.7</v>
      </c>
      <c r="K2200" s="465">
        <v>357</v>
      </c>
      <c r="L2200" s="486" t="s">
        <v>462</v>
      </c>
      <c r="M2200" s="111">
        <v>267106</v>
      </c>
      <c r="N2200" s="111">
        <v>0</v>
      </c>
      <c r="O2200" s="111">
        <v>121610.9</v>
      </c>
      <c r="P2200" s="111">
        <v>0</v>
      </c>
      <c r="Q2200" s="111">
        <v>145495.1</v>
      </c>
      <c r="R2200" s="111">
        <v>0</v>
      </c>
      <c r="S2200" s="111">
        <v>41.5800370491446</v>
      </c>
      <c r="T2200" s="111">
        <v>41.58</v>
      </c>
      <c r="U2200" s="181">
        <v>44926</v>
      </c>
    </row>
    <row r="2201" spans="1:21" x14ac:dyDescent="0.2">
      <c r="A2201" s="466" t="s">
        <v>727</v>
      </c>
      <c r="B2201" s="514" t="s">
        <v>987</v>
      </c>
      <c r="C2201" s="56" t="s">
        <v>40</v>
      </c>
      <c r="D2201" s="56" t="s">
        <v>796</v>
      </c>
      <c r="E2201" s="56" t="s">
        <v>796</v>
      </c>
      <c r="F2201" s="56" t="s">
        <v>668</v>
      </c>
      <c r="G2201" s="56">
        <v>5</v>
      </c>
      <c r="H2201" s="57">
        <v>6423.9</v>
      </c>
      <c r="I2201" s="56">
        <v>5681.6</v>
      </c>
      <c r="J2201" s="56">
        <v>694.7</v>
      </c>
      <c r="K2201" s="468">
        <v>357</v>
      </c>
      <c r="L2201" s="488" t="s">
        <v>48</v>
      </c>
      <c r="M2201" s="51">
        <v>3845154</v>
      </c>
      <c r="N2201" s="51">
        <v>0</v>
      </c>
      <c r="O2201" s="51">
        <v>1750663.2</v>
      </c>
      <c r="P2201" s="111">
        <v>0</v>
      </c>
      <c r="Q2201" s="51">
        <v>2094490.8</v>
      </c>
      <c r="R2201" s="111">
        <v>0</v>
      </c>
      <c r="S2201" s="51">
        <v>598.57002755335543</v>
      </c>
      <c r="T2201" s="51">
        <v>598.57000000000005</v>
      </c>
      <c r="U2201" s="192">
        <v>44926</v>
      </c>
    </row>
    <row r="2202" spans="1:21" x14ac:dyDescent="0.2">
      <c r="A2202" s="466" t="s">
        <v>727</v>
      </c>
      <c r="B2202" s="514" t="s">
        <v>988</v>
      </c>
      <c r="C2202" s="56" t="s">
        <v>40</v>
      </c>
      <c r="D2202" s="56" t="s">
        <v>680</v>
      </c>
      <c r="E2202" s="56" t="s">
        <v>680</v>
      </c>
      <c r="F2202" s="56" t="s">
        <v>668</v>
      </c>
      <c r="G2202" s="56">
        <v>5</v>
      </c>
      <c r="H2202" s="57">
        <v>6423.9</v>
      </c>
      <c r="I2202" s="56">
        <v>2740.3</v>
      </c>
      <c r="J2202" s="56">
        <v>694.7</v>
      </c>
      <c r="K2202" s="468">
        <v>357</v>
      </c>
      <c r="L2202" s="488" t="s">
        <v>93</v>
      </c>
      <c r="M2202" s="51">
        <v>187000</v>
      </c>
      <c r="N2202" s="51">
        <v>0</v>
      </c>
      <c r="O2202" s="51">
        <v>85139.38</v>
      </c>
      <c r="P2202" s="111">
        <v>0</v>
      </c>
      <c r="Q2202" s="51">
        <v>101860.62</v>
      </c>
      <c r="R2202" s="111">
        <v>0</v>
      </c>
      <c r="S2202" s="51">
        <v>29.110042186210869</v>
      </c>
      <c r="T2202" s="51">
        <v>29.11</v>
      </c>
      <c r="U2202" s="192">
        <v>44926</v>
      </c>
    </row>
    <row r="2203" spans="1:21" x14ac:dyDescent="0.2">
      <c r="A2203" s="466" t="s">
        <v>727</v>
      </c>
      <c r="B2203" s="514" t="s">
        <v>988</v>
      </c>
      <c r="C2203" s="56" t="s">
        <v>40</v>
      </c>
      <c r="D2203" s="56" t="s">
        <v>680</v>
      </c>
      <c r="E2203" s="56" t="s">
        <v>680</v>
      </c>
      <c r="F2203" s="56" t="s">
        <v>668</v>
      </c>
      <c r="G2203" s="56">
        <v>5</v>
      </c>
      <c r="H2203" s="57">
        <v>6423.9</v>
      </c>
      <c r="I2203" s="56">
        <v>2740.3</v>
      </c>
      <c r="J2203" s="56">
        <v>694.7</v>
      </c>
      <c r="K2203" s="468">
        <v>357</v>
      </c>
      <c r="L2203" s="488" t="s">
        <v>49</v>
      </c>
      <c r="M2203" s="51">
        <v>3809332</v>
      </c>
      <c r="N2203" s="51">
        <v>0</v>
      </c>
      <c r="O2203" s="51">
        <v>1734353.77</v>
      </c>
      <c r="P2203" s="111">
        <v>0</v>
      </c>
      <c r="Q2203" s="51">
        <v>2074978.23</v>
      </c>
      <c r="R2203" s="111">
        <v>0</v>
      </c>
      <c r="S2203" s="51">
        <v>5483.4201813732543</v>
      </c>
      <c r="T2203" s="51">
        <v>5483.42</v>
      </c>
      <c r="U2203" s="192">
        <v>44926</v>
      </c>
    </row>
    <row r="2204" spans="1:21" x14ac:dyDescent="0.2">
      <c r="A2204" s="466" t="s">
        <v>727</v>
      </c>
      <c r="B2204" s="514" t="s">
        <v>988</v>
      </c>
      <c r="C2204" s="56" t="s">
        <v>40</v>
      </c>
      <c r="D2204" s="56" t="s">
        <v>680</v>
      </c>
      <c r="E2204" s="56" t="s">
        <v>680</v>
      </c>
      <c r="F2204" s="56" t="s">
        <v>668</v>
      </c>
      <c r="G2204" s="56">
        <v>5</v>
      </c>
      <c r="H2204" s="57">
        <v>6423.9</v>
      </c>
      <c r="I2204" s="56">
        <v>2740.3</v>
      </c>
      <c r="J2204" s="56">
        <v>694.7</v>
      </c>
      <c r="K2204" s="468">
        <v>357</v>
      </c>
      <c r="L2204" s="488" t="s">
        <v>462</v>
      </c>
      <c r="M2204" s="51">
        <v>267106</v>
      </c>
      <c r="N2204" s="51">
        <v>0</v>
      </c>
      <c r="O2204" s="51">
        <v>121610.9</v>
      </c>
      <c r="P2204" s="111">
        <v>0</v>
      </c>
      <c r="Q2204" s="51">
        <v>145495.1</v>
      </c>
      <c r="R2204" s="111">
        <v>0</v>
      </c>
      <c r="S2204" s="51">
        <v>41.5800370491446</v>
      </c>
      <c r="T2204" s="51">
        <v>41.58</v>
      </c>
      <c r="U2204" s="192">
        <v>44926</v>
      </c>
    </row>
    <row r="2205" spans="1:21" x14ac:dyDescent="0.2">
      <c r="A2205" s="466" t="s">
        <v>727</v>
      </c>
      <c r="B2205" s="514" t="s">
        <v>988</v>
      </c>
      <c r="C2205" s="56" t="s">
        <v>40</v>
      </c>
      <c r="D2205" s="56" t="s">
        <v>680</v>
      </c>
      <c r="E2205" s="56" t="s">
        <v>680</v>
      </c>
      <c r="F2205" s="56" t="s">
        <v>668</v>
      </c>
      <c r="G2205" s="56">
        <v>5</v>
      </c>
      <c r="H2205" s="57">
        <v>6423.9</v>
      </c>
      <c r="I2205" s="56">
        <v>2740.3</v>
      </c>
      <c r="J2205" s="56">
        <v>694.7</v>
      </c>
      <c r="K2205" s="468">
        <v>357</v>
      </c>
      <c r="L2205" s="488" t="s">
        <v>48</v>
      </c>
      <c r="M2205" s="51">
        <v>3845154</v>
      </c>
      <c r="N2205" s="51">
        <v>0</v>
      </c>
      <c r="O2205" s="51">
        <v>1750663.2</v>
      </c>
      <c r="P2205" s="111">
        <v>0</v>
      </c>
      <c r="Q2205" s="51">
        <v>2094490.8</v>
      </c>
      <c r="R2205" s="111">
        <v>0</v>
      </c>
      <c r="S2205" s="51">
        <v>598.57002755335543</v>
      </c>
      <c r="T2205" s="51">
        <v>598.57000000000005</v>
      </c>
      <c r="U2205" s="192">
        <v>44926</v>
      </c>
    </row>
    <row r="2206" spans="1:21" x14ac:dyDescent="0.2">
      <c r="A2206" s="478"/>
      <c r="B2206" s="510" t="s">
        <v>31</v>
      </c>
      <c r="C2206" s="480" t="s">
        <v>18</v>
      </c>
      <c r="D2206" s="480" t="s">
        <v>18</v>
      </c>
      <c r="E2206" s="480" t="s">
        <v>18</v>
      </c>
      <c r="F2206" s="480" t="s">
        <v>18</v>
      </c>
      <c r="G2206" s="480" t="s">
        <v>18</v>
      </c>
      <c r="H2206" s="481">
        <f>H2205</f>
        <v>6423.9</v>
      </c>
      <c r="I2206" s="481">
        <f>I2205</f>
        <v>2740.3</v>
      </c>
      <c r="J2206" s="481">
        <f>J2205</f>
        <v>694.7</v>
      </c>
      <c r="K2206" s="482">
        <f>K2205</f>
        <v>357</v>
      </c>
      <c r="L2206" s="480" t="s">
        <v>18</v>
      </c>
      <c r="M2206" s="474">
        <v>12220852</v>
      </c>
      <c r="N2206" s="474">
        <v>0</v>
      </c>
      <c r="O2206" s="474">
        <v>5564041.3499999996</v>
      </c>
      <c r="P2206" s="474">
        <v>0</v>
      </c>
      <c r="Q2206" s="474">
        <v>6656810.6499999994</v>
      </c>
      <c r="R2206" s="474">
        <v>0</v>
      </c>
      <c r="S2206" s="474" t="s">
        <v>18</v>
      </c>
      <c r="T2206" s="474" t="s">
        <v>18</v>
      </c>
      <c r="U2206" s="543" t="s">
        <v>18</v>
      </c>
    </row>
    <row r="2207" spans="1:21" x14ac:dyDescent="0.2">
      <c r="A2207" s="466" t="s">
        <v>728</v>
      </c>
      <c r="B2207" s="514" t="s">
        <v>905</v>
      </c>
      <c r="C2207" s="56" t="s">
        <v>40</v>
      </c>
      <c r="D2207" s="56" t="s">
        <v>679</v>
      </c>
      <c r="E2207" s="56" t="s">
        <v>679</v>
      </c>
      <c r="F2207" s="56" t="s">
        <v>668</v>
      </c>
      <c r="G2207" s="56">
        <v>5</v>
      </c>
      <c r="H2207" s="57">
        <v>3069</v>
      </c>
      <c r="I2207" s="56">
        <v>2762.6</v>
      </c>
      <c r="J2207" s="56">
        <v>700.2</v>
      </c>
      <c r="K2207" s="468">
        <v>180</v>
      </c>
      <c r="L2207" s="488" t="s">
        <v>93</v>
      </c>
      <c r="M2207" s="51">
        <v>89339</v>
      </c>
      <c r="N2207" s="51">
        <v>0</v>
      </c>
      <c r="O2207" s="51">
        <v>40675.22</v>
      </c>
      <c r="P2207" s="111">
        <v>0</v>
      </c>
      <c r="Q2207" s="51">
        <v>48663.78</v>
      </c>
      <c r="R2207" s="111">
        <v>0</v>
      </c>
      <c r="S2207" s="51">
        <v>29.110133594004562</v>
      </c>
      <c r="T2207" s="51">
        <v>29.11</v>
      </c>
      <c r="U2207" s="192">
        <v>44926</v>
      </c>
    </row>
    <row r="2208" spans="1:21" ht="13.5" thickBot="1" x14ac:dyDescent="0.25">
      <c r="A2208" s="496" t="s">
        <v>728</v>
      </c>
      <c r="B2208" s="540" t="s">
        <v>905</v>
      </c>
      <c r="C2208" s="182" t="s">
        <v>40</v>
      </c>
      <c r="D2208" s="182" t="s">
        <v>679</v>
      </c>
      <c r="E2208" s="182" t="s">
        <v>679</v>
      </c>
      <c r="F2208" s="182" t="s">
        <v>668</v>
      </c>
      <c r="G2208" s="182">
        <v>5</v>
      </c>
      <c r="H2208" s="183">
        <v>3069</v>
      </c>
      <c r="I2208" s="182">
        <v>2762.6</v>
      </c>
      <c r="J2208" s="182">
        <v>700.2</v>
      </c>
      <c r="K2208" s="498">
        <v>180</v>
      </c>
      <c r="L2208" s="499" t="s">
        <v>49</v>
      </c>
      <c r="M2208" s="151">
        <v>3839491</v>
      </c>
      <c r="N2208" s="151">
        <v>0</v>
      </c>
      <c r="O2208" s="151">
        <v>1748084.89</v>
      </c>
      <c r="P2208" s="113">
        <v>0</v>
      </c>
      <c r="Q2208" s="151">
        <v>2091406.11</v>
      </c>
      <c r="R2208" s="113">
        <v>0</v>
      </c>
      <c r="S2208" s="151">
        <v>5483.4204512996284</v>
      </c>
      <c r="T2208" s="151">
        <v>5483.42</v>
      </c>
      <c r="U2208" s="184">
        <v>44926</v>
      </c>
    </row>
    <row r="2209" spans="1:21" ht="13.5" thickBot="1" x14ac:dyDescent="0.25">
      <c r="A2209" s="520"/>
      <c r="B2209" s="521" t="s">
        <v>31</v>
      </c>
      <c r="C2209" s="132" t="s">
        <v>18</v>
      </c>
      <c r="D2209" s="132" t="s">
        <v>18</v>
      </c>
      <c r="E2209" s="132" t="s">
        <v>18</v>
      </c>
      <c r="F2209" s="132" t="s">
        <v>18</v>
      </c>
      <c r="G2209" s="132" t="s">
        <v>18</v>
      </c>
      <c r="H2209" s="502">
        <f>H2208</f>
        <v>3069</v>
      </c>
      <c r="I2209" s="502">
        <f>I2208</f>
        <v>2762.6</v>
      </c>
      <c r="J2209" s="502">
        <f>J2208</f>
        <v>700.2</v>
      </c>
      <c r="K2209" s="503">
        <f>K2208</f>
        <v>180</v>
      </c>
      <c r="L2209" s="132" t="s">
        <v>18</v>
      </c>
      <c r="M2209" s="133">
        <v>3928830</v>
      </c>
      <c r="N2209" s="133">
        <v>0</v>
      </c>
      <c r="O2209" s="133">
        <v>1788760.1099999999</v>
      </c>
      <c r="P2209" s="133">
        <v>0</v>
      </c>
      <c r="Q2209" s="133">
        <v>2140069.89</v>
      </c>
      <c r="R2209" s="133">
        <v>0</v>
      </c>
      <c r="S2209" s="133" t="s">
        <v>18</v>
      </c>
      <c r="T2209" s="133" t="s">
        <v>18</v>
      </c>
      <c r="U2209" s="504" t="s">
        <v>18</v>
      </c>
    </row>
    <row r="2210" spans="1:21" x14ac:dyDescent="0.2">
      <c r="A2210" s="463" t="s">
        <v>729</v>
      </c>
      <c r="B2210" s="513" t="s">
        <v>989</v>
      </c>
      <c r="C2210" s="160" t="s">
        <v>40</v>
      </c>
      <c r="D2210" s="160" t="s">
        <v>680</v>
      </c>
      <c r="E2210" s="160" t="s">
        <v>680</v>
      </c>
      <c r="F2210" s="160" t="s">
        <v>668</v>
      </c>
      <c r="G2210" s="160">
        <v>5</v>
      </c>
      <c r="H2210" s="161">
        <v>3061.4</v>
      </c>
      <c r="I2210" s="160">
        <v>2718.6</v>
      </c>
      <c r="J2210" s="160">
        <v>694.7</v>
      </c>
      <c r="K2210" s="465">
        <v>180</v>
      </c>
      <c r="L2210" s="486" t="s">
        <v>93</v>
      </c>
      <c r="M2210" s="111">
        <v>89117</v>
      </c>
      <c r="N2210" s="111">
        <v>0</v>
      </c>
      <c r="O2210" s="111">
        <v>40574.15</v>
      </c>
      <c r="P2210" s="111">
        <v>0</v>
      </c>
      <c r="Q2210" s="111">
        <v>48542.85</v>
      </c>
      <c r="R2210" s="111">
        <v>0</v>
      </c>
      <c r="S2210" s="111">
        <v>29.109884366629647</v>
      </c>
      <c r="T2210" s="111">
        <v>29.11</v>
      </c>
      <c r="U2210" s="181">
        <v>44926</v>
      </c>
    </row>
    <row r="2211" spans="1:21" x14ac:dyDescent="0.2">
      <c r="A2211" s="466" t="s">
        <v>729</v>
      </c>
      <c r="B2211" s="514" t="s">
        <v>989</v>
      </c>
      <c r="C2211" s="56" t="s">
        <v>40</v>
      </c>
      <c r="D2211" s="56" t="s">
        <v>680</v>
      </c>
      <c r="E2211" s="56" t="s">
        <v>680</v>
      </c>
      <c r="F2211" s="56" t="s">
        <v>668</v>
      </c>
      <c r="G2211" s="56">
        <v>5</v>
      </c>
      <c r="H2211" s="57">
        <v>3061.4</v>
      </c>
      <c r="I2211" s="56">
        <v>2718.6</v>
      </c>
      <c r="J2211" s="56">
        <v>694.7</v>
      </c>
      <c r="K2211" s="468">
        <v>180</v>
      </c>
      <c r="L2211" s="488" t="s">
        <v>49</v>
      </c>
      <c r="M2211" s="51">
        <v>3809332</v>
      </c>
      <c r="N2211" s="51">
        <v>0</v>
      </c>
      <c r="O2211" s="51">
        <v>1734353.77</v>
      </c>
      <c r="P2211" s="111">
        <v>0</v>
      </c>
      <c r="Q2211" s="51">
        <v>2074978.23</v>
      </c>
      <c r="R2211" s="111">
        <v>0</v>
      </c>
      <c r="S2211" s="51">
        <v>5483.4201813732543</v>
      </c>
      <c r="T2211" s="51">
        <v>5483.42</v>
      </c>
      <c r="U2211" s="192">
        <v>44926</v>
      </c>
    </row>
    <row r="2212" spans="1:21" x14ac:dyDescent="0.2">
      <c r="A2212" s="466" t="s">
        <v>729</v>
      </c>
      <c r="B2212" s="514" t="s">
        <v>989</v>
      </c>
      <c r="C2212" s="56" t="s">
        <v>40</v>
      </c>
      <c r="D2212" s="56" t="s">
        <v>680</v>
      </c>
      <c r="E2212" s="56" t="s">
        <v>680</v>
      </c>
      <c r="F2212" s="56" t="s">
        <v>668</v>
      </c>
      <c r="G2212" s="56">
        <v>5</v>
      </c>
      <c r="H2212" s="57">
        <v>3061.4</v>
      </c>
      <c r="I2212" s="56">
        <v>2718.6</v>
      </c>
      <c r="J2212" s="56">
        <v>694.7</v>
      </c>
      <c r="K2212" s="468">
        <v>180</v>
      </c>
      <c r="L2212" s="488" t="s">
        <v>87</v>
      </c>
      <c r="M2212" s="51">
        <v>167612</v>
      </c>
      <c r="N2212" s="51">
        <v>0</v>
      </c>
      <c r="O2212" s="51">
        <v>76312.2</v>
      </c>
      <c r="P2212" s="111">
        <v>0</v>
      </c>
      <c r="Q2212" s="51">
        <v>91299.8</v>
      </c>
      <c r="R2212" s="111">
        <v>0</v>
      </c>
      <c r="S2212" s="51">
        <v>54.750114326778593</v>
      </c>
      <c r="T2212" s="51">
        <v>54.75</v>
      </c>
      <c r="U2212" s="192">
        <v>44926</v>
      </c>
    </row>
    <row r="2213" spans="1:21" ht="25.5" x14ac:dyDescent="0.2">
      <c r="A2213" s="466" t="s">
        <v>729</v>
      </c>
      <c r="B2213" s="514" t="s">
        <v>989</v>
      </c>
      <c r="C2213" s="56" t="s">
        <v>40</v>
      </c>
      <c r="D2213" s="56" t="s">
        <v>680</v>
      </c>
      <c r="E2213" s="56" t="s">
        <v>680</v>
      </c>
      <c r="F2213" s="56" t="s">
        <v>668</v>
      </c>
      <c r="G2213" s="56">
        <v>5</v>
      </c>
      <c r="H2213" s="57">
        <v>3061.4</v>
      </c>
      <c r="I2213" s="56">
        <v>2718.6</v>
      </c>
      <c r="J2213" s="56">
        <v>694.7</v>
      </c>
      <c r="K2213" s="468">
        <v>180</v>
      </c>
      <c r="L2213" s="488" t="s">
        <v>96</v>
      </c>
      <c r="M2213" s="51">
        <v>169724</v>
      </c>
      <c r="N2213" s="51">
        <v>0</v>
      </c>
      <c r="O2213" s="51">
        <v>77273.77</v>
      </c>
      <c r="P2213" s="111">
        <v>0</v>
      </c>
      <c r="Q2213" s="51">
        <v>92450.23</v>
      </c>
      <c r="R2213" s="111">
        <v>0</v>
      </c>
      <c r="S2213" s="51">
        <v>55.439994773632975</v>
      </c>
      <c r="T2213" s="51">
        <v>55.44</v>
      </c>
      <c r="U2213" s="192">
        <v>44926</v>
      </c>
    </row>
    <row r="2214" spans="1:21" x14ac:dyDescent="0.2">
      <c r="A2214" s="466" t="s">
        <v>729</v>
      </c>
      <c r="B2214" s="514" t="s">
        <v>989</v>
      </c>
      <c r="C2214" s="56" t="s">
        <v>40</v>
      </c>
      <c r="D2214" s="56" t="s">
        <v>680</v>
      </c>
      <c r="E2214" s="56" t="s">
        <v>680</v>
      </c>
      <c r="F2214" s="56" t="s">
        <v>668</v>
      </c>
      <c r="G2214" s="56">
        <v>5</v>
      </c>
      <c r="H2214" s="57">
        <v>3061.4</v>
      </c>
      <c r="I2214" s="56">
        <v>2718.6</v>
      </c>
      <c r="J2214" s="56">
        <v>694.7</v>
      </c>
      <c r="K2214" s="468">
        <v>180</v>
      </c>
      <c r="L2214" s="488" t="s">
        <v>95</v>
      </c>
      <c r="M2214" s="51">
        <v>1521148</v>
      </c>
      <c r="N2214" s="51">
        <v>0</v>
      </c>
      <c r="O2214" s="51">
        <v>692564.67</v>
      </c>
      <c r="P2214" s="111">
        <v>0</v>
      </c>
      <c r="Q2214" s="51">
        <v>828583.33</v>
      </c>
      <c r="R2214" s="111">
        <v>0</v>
      </c>
      <c r="S2214" s="51">
        <v>496.87985888809038</v>
      </c>
      <c r="T2214" s="51">
        <v>496.88</v>
      </c>
      <c r="U2214" s="192">
        <v>44926</v>
      </c>
    </row>
    <row r="2215" spans="1:21" x14ac:dyDescent="0.2">
      <c r="A2215" s="466" t="s">
        <v>729</v>
      </c>
      <c r="B2215" s="514" t="s">
        <v>989</v>
      </c>
      <c r="C2215" s="56" t="s">
        <v>40</v>
      </c>
      <c r="D2215" s="56" t="s">
        <v>680</v>
      </c>
      <c r="E2215" s="56" t="s">
        <v>680</v>
      </c>
      <c r="F2215" s="56" t="s">
        <v>668</v>
      </c>
      <c r="G2215" s="56">
        <v>5</v>
      </c>
      <c r="H2215" s="57">
        <v>3061.4</v>
      </c>
      <c r="I2215" s="56">
        <v>2718.6</v>
      </c>
      <c r="J2215" s="56">
        <v>694.7</v>
      </c>
      <c r="K2215" s="468">
        <v>180</v>
      </c>
      <c r="L2215" s="488" t="s">
        <v>94</v>
      </c>
      <c r="M2215" s="51">
        <v>127293</v>
      </c>
      <c r="N2215" s="51">
        <v>0</v>
      </c>
      <c r="O2215" s="51">
        <v>57955.33</v>
      </c>
      <c r="P2215" s="111">
        <v>0</v>
      </c>
      <c r="Q2215" s="51">
        <v>69337.67</v>
      </c>
      <c r="R2215" s="111">
        <v>0</v>
      </c>
      <c r="S2215" s="51">
        <v>41.579996080224731</v>
      </c>
      <c r="T2215" s="51">
        <v>41.58</v>
      </c>
      <c r="U2215" s="192">
        <v>44926</v>
      </c>
    </row>
    <row r="2216" spans="1:21" x14ac:dyDescent="0.2">
      <c r="A2216" s="466" t="s">
        <v>729</v>
      </c>
      <c r="B2216" s="514" t="s">
        <v>989</v>
      </c>
      <c r="C2216" s="56" t="s">
        <v>40</v>
      </c>
      <c r="D2216" s="56" t="s">
        <v>680</v>
      </c>
      <c r="E2216" s="56" t="s">
        <v>680</v>
      </c>
      <c r="F2216" s="56" t="s">
        <v>668</v>
      </c>
      <c r="G2216" s="56">
        <v>5</v>
      </c>
      <c r="H2216" s="57">
        <v>3061.4</v>
      </c>
      <c r="I2216" s="56">
        <v>2718.6</v>
      </c>
      <c r="J2216" s="56">
        <v>694.7</v>
      </c>
      <c r="K2216" s="468">
        <v>180</v>
      </c>
      <c r="L2216" s="488" t="s">
        <v>462</v>
      </c>
      <c r="M2216" s="51">
        <v>127293</v>
      </c>
      <c r="N2216" s="51">
        <v>0</v>
      </c>
      <c r="O2216" s="51">
        <v>57955.33</v>
      </c>
      <c r="P2216" s="111">
        <v>0</v>
      </c>
      <c r="Q2216" s="51">
        <v>69337.67</v>
      </c>
      <c r="R2216" s="111">
        <v>0</v>
      </c>
      <c r="S2216" s="51">
        <v>41.579996080224731</v>
      </c>
      <c r="T2216" s="51">
        <v>41.58</v>
      </c>
      <c r="U2216" s="192">
        <v>44926</v>
      </c>
    </row>
    <row r="2217" spans="1:21" x14ac:dyDescent="0.2">
      <c r="A2217" s="466" t="s">
        <v>729</v>
      </c>
      <c r="B2217" s="514" t="s">
        <v>989</v>
      </c>
      <c r="C2217" s="56" t="s">
        <v>40</v>
      </c>
      <c r="D2217" s="56" t="s">
        <v>680</v>
      </c>
      <c r="E2217" s="56" t="s">
        <v>680</v>
      </c>
      <c r="F2217" s="56" t="s">
        <v>668</v>
      </c>
      <c r="G2217" s="56">
        <v>5</v>
      </c>
      <c r="H2217" s="57">
        <v>3061.4</v>
      </c>
      <c r="I2217" s="56">
        <v>2718.6</v>
      </c>
      <c r="J2217" s="56">
        <v>694.7</v>
      </c>
      <c r="K2217" s="468">
        <v>180</v>
      </c>
      <c r="L2217" s="488" t="s">
        <v>37</v>
      </c>
      <c r="M2217" s="51">
        <v>127293</v>
      </c>
      <c r="N2217" s="51">
        <v>0</v>
      </c>
      <c r="O2217" s="51">
        <v>57955.33</v>
      </c>
      <c r="P2217" s="111">
        <v>0</v>
      </c>
      <c r="Q2217" s="51">
        <v>69337.67</v>
      </c>
      <c r="R2217" s="111">
        <v>0</v>
      </c>
      <c r="S2217" s="51">
        <v>41.579996080224731</v>
      </c>
      <c r="T2217" s="51">
        <v>41.58</v>
      </c>
      <c r="U2217" s="192">
        <v>44926</v>
      </c>
    </row>
    <row r="2218" spans="1:21" x14ac:dyDescent="0.2">
      <c r="A2218" s="466" t="s">
        <v>729</v>
      </c>
      <c r="B2218" s="514" t="s">
        <v>989</v>
      </c>
      <c r="C2218" s="56" t="s">
        <v>40</v>
      </c>
      <c r="D2218" s="56" t="s">
        <v>680</v>
      </c>
      <c r="E2218" s="56" t="s">
        <v>680</v>
      </c>
      <c r="F2218" s="56" t="s">
        <v>668</v>
      </c>
      <c r="G2218" s="56">
        <v>5</v>
      </c>
      <c r="H2218" s="57">
        <v>3061.4</v>
      </c>
      <c r="I2218" s="56">
        <v>2718.6</v>
      </c>
      <c r="J2218" s="56">
        <v>694.7</v>
      </c>
      <c r="K2218" s="468">
        <v>180</v>
      </c>
      <c r="L2218" s="488" t="s">
        <v>36</v>
      </c>
      <c r="M2218" s="51">
        <v>5991129</v>
      </c>
      <c r="N2218" s="51">
        <v>0</v>
      </c>
      <c r="O2218" s="51">
        <v>2727705.85</v>
      </c>
      <c r="P2218" s="111">
        <v>0</v>
      </c>
      <c r="Q2218" s="51">
        <v>3263423.15</v>
      </c>
      <c r="R2218" s="111">
        <v>0</v>
      </c>
      <c r="S2218" s="51">
        <v>1956.9899392434834</v>
      </c>
      <c r="T2218" s="51">
        <v>1956.99</v>
      </c>
      <c r="U2218" s="192">
        <v>44926</v>
      </c>
    </row>
    <row r="2219" spans="1:21" x14ac:dyDescent="0.2">
      <c r="A2219" s="466" t="s">
        <v>729</v>
      </c>
      <c r="B2219" s="514" t="s">
        <v>989</v>
      </c>
      <c r="C2219" s="56" t="s">
        <v>40</v>
      </c>
      <c r="D2219" s="56" t="s">
        <v>680</v>
      </c>
      <c r="E2219" s="56" t="s">
        <v>680</v>
      </c>
      <c r="F2219" s="56" t="s">
        <v>668</v>
      </c>
      <c r="G2219" s="56">
        <v>5</v>
      </c>
      <c r="H2219" s="57">
        <v>3061.4</v>
      </c>
      <c r="I2219" s="56">
        <v>2718.6</v>
      </c>
      <c r="J2219" s="56">
        <v>694.7</v>
      </c>
      <c r="K2219" s="468">
        <v>180</v>
      </c>
      <c r="L2219" s="488" t="s">
        <v>34</v>
      </c>
      <c r="M2219" s="51">
        <v>1038794</v>
      </c>
      <c r="N2219" s="51">
        <v>0</v>
      </c>
      <c r="O2219" s="51">
        <v>472953.33999999997</v>
      </c>
      <c r="P2219" s="111">
        <v>0</v>
      </c>
      <c r="Q2219" s="51">
        <v>565840.66</v>
      </c>
      <c r="R2219" s="111">
        <v>0</v>
      </c>
      <c r="S2219" s="51">
        <v>339.31991899131117</v>
      </c>
      <c r="T2219" s="51">
        <v>339.32</v>
      </c>
      <c r="U2219" s="192">
        <v>44926</v>
      </c>
    </row>
    <row r="2220" spans="1:21" x14ac:dyDescent="0.2">
      <c r="A2220" s="466" t="s">
        <v>729</v>
      </c>
      <c r="B2220" s="514" t="s">
        <v>989</v>
      </c>
      <c r="C2220" s="56" t="s">
        <v>40</v>
      </c>
      <c r="D2220" s="56" t="s">
        <v>680</v>
      </c>
      <c r="E2220" s="56" t="s">
        <v>680</v>
      </c>
      <c r="F2220" s="56" t="s">
        <v>668</v>
      </c>
      <c r="G2220" s="56">
        <v>5</v>
      </c>
      <c r="H2220" s="57">
        <v>3061.4</v>
      </c>
      <c r="I2220" s="56">
        <v>2718.6</v>
      </c>
      <c r="J2220" s="56">
        <v>694.7</v>
      </c>
      <c r="K2220" s="468">
        <v>180</v>
      </c>
      <c r="L2220" s="488" t="s">
        <v>48</v>
      </c>
      <c r="M2220" s="51">
        <v>1832462</v>
      </c>
      <c r="N2220" s="51">
        <v>0</v>
      </c>
      <c r="O2220" s="51">
        <v>834303.07</v>
      </c>
      <c r="P2220" s="111">
        <v>0</v>
      </c>
      <c r="Q2220" s="51">
        <v>998158.93</v>
      </c>
      <c r="R2220" s="111">
        <v>0</v>
      </c>
      <c r="S2220" s="51">
        <v>598.56993532370814</v>
      </c>
      <c r="T2220" s="51">
        <v>598.57000000000005</v>
      </c>
      <c r="U2220" s="192">
        <v>44926</v>
      </c>
    </row>
    <row r="2221" spans="1:21" x14ac:dyDescent="0.2">
      <c r="A2221" s="466" t="s">
        <v>729</v>
      </c>
      <c r="B2221" s="514" t="s">
        <v>989</v>
      </c>
      <c r="C2221" s="56" t="s">
        <v>40</v>
      </c>
      <c r="D2221" s="56" t="s">
        <v>680</v>
      </c>
      <c r="E2221" s="56" t="s">
        <v>680</v>
      </c>
      <c r="F2221" s="56" t="s">
        <v>668</v>
      </c>
      <c r="G2221" s="56">
        <v>5</v>
      </c>
      <c r="H2221" s="57">
        <v>3061.4</v>
      </c>
      <c r="I2221" s="56">
        <v>2718.6</v>
      </c>
      <c r="J2221" s="56">
        <v>694.7</v>
      </c>
      <c r="K2221" s="468">
        <v>180</v>
      </c>
      <c r="L2221" s="488" t="s">
        <v>41</v>
      </c>
      <c r="M2221" s="51">
        <v>1104308</v>
      </c>
      <c r="N2221" s="51">
        <v>0</v>
      </c>
      <c r="O2221" s="51">
        <v>502781.26</v>
      </c>
      <c r="P2221" s="111">
        <v>0</v>
      </c>
      <c r="Q2221" s="51">
        <v>601526.74</v>
      </c>
      <c r="R2221" s="111">
        <v>0</v>
      </c>
      <c r="S2221" s="51">
        <v>360.71993205722873</v>
      </c>
      <c r="T2221" s="51">
        <v>360.72</v>
      </c>
      <c r="U2221" s="192">
        <v>44926</v>
      </c>
    </row>
    <row r="2222" spans="1:21" x14ac:dyDescent="0.2">
      <c r="A2222" s="478"/>
      <c r="B2222" s="510" t="s">
        <v>31</v>
      </c>
      <c r="C2222" s="480" t="s">
        <v>18</v>
      </c>
      <c r="D2222" s="480" t="s">
        <v>18</v>
      </c>
      <c r="E2222" s="480" t="s">
        <v>18</v>
      </c>
      <c r="F2222" s="480" t="s">
        <v>18</v>
      </c>
      <c r="G2222" s="480" t="s">
        <v>18</v>
      </c>
      <c r="H2222" s="481">
        <f>H2221</f>
        <v>3061.4</v>
      </c>
      <c r="I2222" s="481">
        <f>I2221</f>
        <v>2718.6</v>
      </c>
      <c r="J2222" s="481">
        <f>J2221</f>
        <v>694.7</v>
      </c>
      <c r="K2222" s="482">
        <f>K2221</f>
        <v>180</v>
      </c>
      <c r="L2222" s="480" t="s">
        <v>18</v>
      </c>
      <c r="M2222" s="474">
        <v>16105505</v>
      </c>
      <c r="N2222" s="474">
        <v>0</v>
      </c>
      <c r="O2222" s="474">
        <v>7332688.0700000003</v>
      </c>
      <c r="P2222" s="474">
        <v>0</v>
      </c>
      <c r="Q2222" s="474">
        <v>8772816.9299999997</v>
      </c>
      <c r="R2222" s="474">
        <v>0</v>
      </c>
      <c r="S2222" s="474" t="s">
        <v>18</v>
      </c>
      <c r="T2222" s="474" t="s">
        <v>18</v>
      </c>
      <c r="U2222" s="543" t="s">
        <v>18</v>
      </c>
    </row>
    <row r="2223" spans="1:21" x14ac:dyDescent="0.2">
      <c r="A2223" s="466" t="s">
        <v>730</v>
      </c>
      <c r="B2223" s="514" t="s">
        <v>990</v>
      </c>
      <c r="C2223" s="56" t="s">
        <v>40</v>
      </c>
      <c r="D2223" s="56" t="s">
        <v>680</v>
      </c>
      <c r="E2223" s="56" t="s">
        <v>680</v>
      </c>
      <c r="F2223" s="56" t="s">
        <v>668</v>
      </c>
      <c r="G2223" s="56">
        <v>5</v>
      </c>
      <c r="H2223" s="57">
        <v>3051.4</v>
      </c>
      <c r="I2223" s="56">
        <v>2734.6</v>
      </c>
      <c r="J2223" s="56">
        <v>699.4</v>
      </c>
      <c r="K2223" s="468">
        <v>180</v>
      </c>
      <c r="L2223" s="488" t="s">
        <v>93</v>
      </c>
      <c r="M2223" s="51">
        <v>88826</v>
      </c>
      <c r="N2223" s="51">
        <v>0</v>
      </c>
      <c r="O2223" s="51">
        <v>40441.660000000003</v>
      </c>
      <c r="P2223" s="111">
        <v>0</v>
      </c>
      <c r="Q2223" s="51">
        <v>48384.34</v>
      </c>
      <c r="R2223" s="111">
        <v>0</v>
      </c>
      <c r="S2223" s="51">
        <v>29.109916759520221</v>
      </c>
      <c r="T2223" s="51">
        <v>29.11</v>
      </c>
      <c r="U2223" s="192">
        <v>44926</v>
      </c>
    </row>
    <row r="2224" spans="1:21" x14ac:dyDescent="0.2">
      <c r="A2224" s="466" t="s">
        <v>730</v>
      </c>
      <c r="B2224" s="514" t="s">
        <v>990</v>
      </c>
      <c r="C2224" s="56" t="s">
        <v>40</v>
      </c>
      <c r="D2224" s="56" t="s">
        <v>680</v>
      </c>
      <c r="E2224" s="56" t="s">
        <v>680</v>
      </c>
      <c r="F2224" s="56" t="s">
        <v>668</v>
      </c>
      <c r="G2224" s="56">
        <v>5</v>
      </c>
      <c r="H2224" s="57">
        <v>3051.4</v>
      </c>
      <c r="I2224" s="56">
        <v>2734.6</v>
      </c>
      <c r="J2224" s="56">
        <v>699.4</v>
      </c>
      <c r="K2224" s="468">
        <v>180</v>
      </c>
      <c r="L2224" s="488" t="s">
        <v>49</v>
      </c>
      <c r="M2224" s="51">
        <v>3835104</v>
      </c>
      <c r="N2224" s="51">
        <v>0</v>
      </c>
      <c r="O2224" s="51">
        <v>1746087.52</v>
      </c>
      <c r="P2224" s="111">
        <v>0</v>
      </c>
      <c r="Q2224" s="51">
        <v>2089016.48</v>
      </c>
      <c r="R2224" s="111">
        <v>0</v>
      </c>
      <c r="S2224" s="51">
        <v>5483.420074349443</v>
      </c>
      <c r="T2224" s="51">
        <v>5483.42</v>
      </c>
      <c r="U2224" s="192">
        <v>44926</v>
      </c>
    </row>
    <row r="2225" spans="1:21" x14ac:dyDescent="0.2">
      <c r="A2225" s="466" t="s">
        <v>730</v>
      </c>
      <c r="B2225" s="514" t="s">
        <v>990</v>
      </c>
      <c r="C2225" s="56" t="s">
        <v>40</v>
      </c>
      <c r="D2225" s="56" t="s">
        <v>680</v>
      </c>
      <c r="E2225" s="56" t="s">
        <v>680</v>
      </c>
      <c r="F2225" s="56" t="s">
        <v>668</v>
      </c>
      <c r="G2225" s="56">
        <v>5</v>
      </c>
      <c r="H2225" s="57">
        <v>3051.4</v>
      </c>
      <c r="I2225" s="56">
        <v>2734.6</v>
      </c>
      <c r="J2225" s="56">
        <v>699.4</v>
      </c>
      <c r="K2225" s="468">
        <v>180</v>
      </c>
      <c r="L2225" s="488" t="s">
        <v>87</v>
      </c>
      <c r="M2225" s="51">
        <v>167064</v>
      </c>
      <c r="N2225" s="51">
        <v>0</v>
      </c>
      <c r="O2225" s="51">
        <v>76062.7</v>
      </c>
      <c r="P2225" s="111">
        <v>0</v>
      </c>
      <c r="Q2225" s="51">
        <v>91001.3</v>
      </c>
      <c r="R2225" s="111">
        <v>0</v>
      </c>
      <c r="S2225" s="51">
        <v>54.749950842236352</v>
      </c>
      <c r="T2225" s="51">
        <v>54.75</v>
      </c>
      <c r="U2225" s="192">
        <v>44926</v>
      </c>
    </row>
    <row r="2226" spans="1:21" ht="25.5" x14ac:dyDescent="0.2">
      <c r="A2226" s="466" t="s">
        <v>730</v>
      </c>
      <c r="B2226" s="514" t="s">
        <v>990</v>
      </c>
      <c r="C2226" s="56" t="s">
        <v>40</v>
      </c>
      <c r="D2226" s="56" t="s">
        <v>680</v>
      </c>
      <c r="E2226" s="56" t="s">
        <v>680</v>
      </c>
      <c r="F2226" s="56" t="s">
        <v>668</v>
      </c>
      <c r="G2226" s="56">
        <v>5</v>
      </c>
      <c r="H2226" s="57">
        <v>3051.4</v>
      </c>
      <c r="I2226" s="56">
        <v>2734.6</v>
      </c>
      <c r="J2226" s="56">
        <v>699.4</v>
      </c>
      <c r="K2226" s="468">
        <v>180</v>
      </c>
      <c r="L2226" s="488" t="s">
        <v>96</v>
      </c>
      <c r="M2226" s="51">
        <v>169170</v>
      </c>
      <c r="N2226" s="51">
        <v>0</v>
      </c>
      <c r="O2226" s="51">
        <v>77021.539999999994</v>
      </c>
      <c r="P2226" s="111">
        <v>0</v>
      </c>
      <c r="Q2226" s="51">
        <v>92148.46</v>
      </c>
      <c r="R2226" s="111">
        <v>0</v>
      </c>
      <c r="S2226" s="51">
        <v>55.440125843874938</v>
      </c>
      <c r="T2226" s="51">
        <v>55.44</v>
      </c>
      <c r="U2226" s="192">
        <v>44926</v>
      </c>
    </row>
    <row r="2227" spans="1:21" x14ac:dyDescent="0.2">
      <c r="A2227" s="466" t="s">
        <v>730</v>
      </c>
      <c r="B2227" s="514" t="s">
        <v>990</v>
      </c>
      <c r="C2227" s="56" t="s">
        <v>40</v>
      </c>
      <c r="D2227" s="56" t="s">
        <v>680</v>
      </c>
      <c r="E2227" s="56" t="s">
        <v>680</v>
      </c>
      <c r="F2227" s="56" t="s">
        <v>668</v>
      </c>
      <c r="G2227" s="56">
        <v>5</v>
      </c>
      <c r="H2227" s="57">
        <v>3051.4</v>
      </c>
      <c r="I2227" s="56">
        <v>2734.6</v>
      </c>
      <c r="J2227" s="56">
        <v>699.4</v>
      </c>
      <c r="K2227" s="468">
        <v>180</v>
      </c>
      <c r="L2227" s="488" t="s">
        <v>95</v>
      </c>
      <c r="M2227" s="51">
        <v>1516180</v>
      </c>
      <c r="N2227" s="51">
        <v>0</v>
      </c>
      <c r="O2227" s="51">
        <v>690302.79</v>
      </c>
      <c r="P2227" s="111">
        <v>0</v>
      </c>
      <c r="Q2227" s="51">
        <v>825877.21</v>
      </c>
      <c r="R2227" s="111">
        <v>0</v>
      </c>
      <c r="S2227" s="51">
        <v>496.88012060038017</v>
      </c>
      <c r="T2227" s="51">
        <v>496.88</v>
      </c>
      <c r="U2227" s="192">
        <v>44926</v>
      </c>
    </row>
    <row r="2228" spans="1:21" x14ac:dyDescent="0.2">
      <c r="A2228" s="466" t="s">
        <v>730</v>
      </c>
      <c r="B2228" s="514" t="s">
        <v>990</v>
      </c>
      <c r="C2228" s="56" t="s">
        <v>40</v>
      </c>
      <c r="D2228" s="56" t="s">
        <v>680</v>
      </c>
      <c r="E2228" s="56" t="s">
        <v>680</v>
      </c>
      <c r="F2228" s="56" t="s">
        <v>668</v>
      </c>
      <c r="G2228" s="56">
        <v>5</v>
      </c>
      <c r="H2228" s="57">
        <v>3051.4</v>
      </c>
      <c r="I2228" s="56">
        <v>2734.6</v>
      </c>
      <c r="J2228" s="56">
        <v>699.4</v>
      </c>
      <c r="K2228" s="468">
        <v>180</v>
      </c>
      <c r="L2228" s="488" t="s">
        <v>94</v>
      </c>
      <c r="M2228" s="51">
        <v>126877</v>
      </c>
      <c r="N2228" s="51">
        <v>0</v>
      </c>
      <c r="O2228" s="51">
        <v>57765.929999999993</v>
      </c>
      <c r="P2228" s="111">
        <v>0</v>
      </c>
      <c r="Q2228" s="51">
        <v>69111.070000000007</v>
      </c>
      <c r="R2228" s="111">
        <v>0</v>
      </c>
      <c r="S2228" s="51">
        <v>41.579930523694038</v>
      </c>
      <c r="T2228" s="51">
        <v>41.58</v>
      </c>
      <c r="U2228" s="192">
        <v>44926</v>
      </c>
    </row>
    <row r="2229" spans="1:21" x14ac:dyDescent="0.2">
      <c r="A2229" s="466" t="s">
        <v>730</v>
      </c>
      <c r="B2229" s="514" t="s">
        <v>990</v>
      </c>
      <c r="C2229" s="56" t="s">
        <v>40</v>
      </c>
      <c r="D2229" s="56" t="s">
        <v>680</v>
      </c>
      <c r="E2229" s="56" t="s">
        <v>680</v>
      </c>
      <c r="F2229" s="56" t="s">
        <v>668</v>
      </c>
      <c r="G2229" s="56">
        <v>5</v>
      </c>
      <c r="H2229" s="57">
        <v>3051.4</v>
      </c>
      <c r="I2229" s="56">
        <v>2734.6</v>
      </c>
      <c r="J2229" s="56">
        <v>699.4</v>
      </c>
      <c r="K2229" s="468">
        <v>180</v>
      </c>
      <c r="L2229" s="488" t="s">
        <v>462</v>
      </c>
      <c r="M2229" s="51">
        <v>126877</v>
      </c>
      <c r="N2229" s="51">
        <v>0</v>
      </c>
      <c r="O2229" s="51">
        <v>57765.929999999993</v>
      </c>
      <c r="P2229" s="111">
        <v>0</v>
      </c>
      <c r="Q2229" s="51">
        <v>69111.070000000007</v>
      </c>
      <c r="R2229" s="111">
        <v>0</v>
      </c>
      <c r="S2229" s="51">
        <v>41.579930523694038</v>
      </c>
      <c r="T2229" s="51">
        <v>41.58</v>
      </c>
      <c r="U2229" s="192">
        <v>44926</v>
      </c>
    </row>
    <row r="2230" spans="1:21" x14ac:dyDescent="0.2">
      <c r="A2230" s="466" t="s">
        <v>730</v>
      </c>
      <c r="B2230" s="514" t="s">
        <v>990</v>
      </c>
      <c r="C2230" s="56" t="s">
        <v>40</v>
      </c>
      <c r="D2230" s="56" t="s">
        <v>680</v>
      </c>
      <c r="E2230" s="56" t="s">
        <v>680</v>
      </c>
      <c r="F2230" s="56" t="s">
        <v>668</v>
      </c>
      <c r="G2230" s="56">
        <v>5</v>
      </c>
      <c r="H2230" s="57">
        <v>3051.4</v>
      </c>
      <c r="I2230" s="56">
        <v>2734.6</v>
      </c>
      <c r="J2230" s="56">
        <v>699.4</v>
      </c>
      <c r="K2230" s="468">
        <v>180</v>
      </c>
      <c r="L2230" s="488" t="s">
        <v>37</v>
      </c>
      <c r="M2230" s="51">
        <v>126877</v>
      </c>
      <c r="N2230" s="51">
        <v>0</v>
      </c>
      <c r="O2230" s="51">
        <v>57765.929999999993</v>
      </c>
      <c r="P2230" s="111">
        <v>0</v>
      </c>
      <c r="Q2230" s="51">
        <v>69111.070000000007</v>
      </c>
      <c r="R2230" s="111">
        <v>0</v>
      </c>
      <c r="S2230" s="51">
        <v>41.579930523694038</v>
      </c>
      <c r="T2230" s="51">
        <v>41.58</v>
      </c>
      <c r="U2230" s="192">
        <v>44926</v>
      </c>
    </row>
    <row r="2231" spans="1:21" x14ac:dyDescent="0.2">
      <c r="A2231" s="466" t="s">
        <v>730</v>
      </c>
      <c r="B2231" s="514" t="s">
        <v>990</v>
      </c>
      <c r="C2231" s="56" t="s">
        <v>40</v>
      </c>
      <c r="D2231" s="56" t="s">
        <v>680</v>
      </c>
      <c r="E2231" s="56" t="s">
        <v>680</v>
      </c>
      <c r="F2231" s="56" t="s">
        <v>668</v>
      </c>
      <c r="G2231" s="56">
        <v>5</v>
      </c>
      <c r="H2231" s="57">
        <v>3051.4</v>
      </c>
      <c r="I2231" s="56">
        <v>2734.6</v>
      </c>
      <c r="J2231" s="56">
        <v>699.4</v>
      </c>
      <c r="K2231" s="468">
        <v>180</v>
      </c>
      <c r="L2231" s="488" t="s">
        <v>36</v>
      </c>
      <c r="M2231" s="51">
        <v>5971559</v>
      </c>
      <c r="N2231" s="51">
        <v>0</v>
      </c>
      <c r="O2231" s="51">
        <v>2718795.81</v>
      </c>
      <c r="P2231" s="111">
        <v>0</v>
      </c>
      <c r="Q2231" s="51">
        <v>3252763.19</v>
      </c>
      <c r="R2231" s="111">
        <v>0</v>
      </c>
      <c r="S2231" s="51">
        <v>1956.9899062725306</v>
      </c>
      <c r="T2231" s="51">
        <v>1956.99</v>
      </c>
      <c r="U2231" s="192">
        <v>44926</v>
      </c>
    </row>
    <row r="2232" spans="1:21" x14ac:dyDescent="0.2">
      <c r="A2232" s="466" t="s">
        <v>730</v>
      </c>
      <c r="B2232" s="514" t="s">
        <v>990</v>
      </c>
      <c r="C2232" s="56" t="s">
        <v>40</v>
      </c>
      <c r="D2232" s="56" t="s">
        <v>680</v>
      </c>
      <c r="E2232" s="56" t="s">
        <v>680</v>
      </c>
      <c r="F2232" s="56" t="s">
        <v>668</v>
      </c>
      <c r="G2232" s="56">
        <v>5</v>
      </c>
      <c r="H2232" s="57">
        <v>3051.4</v>
      </c>
      <c r="I2232" s="56">
        <v>2734.6</v>
      </c>
      <c r="J2232" s="56">
        <v>699.4</v>
      </c>
      <c r="K2232" s="468">
        <v>180</v>
      </c>
      <c r="L2232" s="488" t="s">
        <v>34</v>
      </c>
      <c r="M2232" s="51">
        <v>1035401</v>
      </c>
      <c r="N2232" s="51">
        <v>0</v>
      </c>
      <c r="O2232" s="51">
        <v>471408.54000000004</v>
      </c>
      <c r="P2232" s="111">
        <v>0</v>
      </c>
      <c r="Q2232" s="51">
        <v>563992.46</v>
      </c>
      <c r="R2232" s="111">
        <v>0</v>
      </c>
      <c r="S2232" s="51">
        <v>339.3199842695156</v>
      </c>
      <c r="T2232" s="51">
        <v>339.32</v>
      </c>
      <c r="U2232" s="192">
        <v>44926</v>
      </c>
    </row>
    <row r="2233" spans="1:21" x14ac:dyDescent="0.2">
      <c r="A2233" s="466" t="s">
        <v>730</v>
      </c>
      <c r="B2233" s="514" t="s">
        <v>990</v>
      </c>
      <c r="C2233" s="56" t="s">
        <v>40</v>
      </c>
      <c r="D2233" s="56" t="s">
        <v>680</v>
      </c>
      <c r="E2233" s="56" t="s">
        <v>680</v>
      </c>
      <c r="F2233" s="56" t="s">
        <v>668</v>
      </c>
      <c r="G2233" s="56">
        <v>5</v>
      </c>
      <c r="H2233" s="57">
        <v>3051.4</v>
      </c>
      <c r="I2233" s="56">
        <v>2734.6</v>
      </c>
      <c r="J2233" s="56">
        <v>699.4</v>
      </c>
      <c r="K2233" s="468">
        <v>180</v>
      </c>
      <c r="L2233" s="488" t="s">
        <v>48</v>
      </c>
      <c r="M2233" s="51">
        <v>1826476</v>
      </c>
      <c r="N2233" s="51">
        <v>0</v>
      </c>
      <c r="O2233" s="51">
        <v>831577.7</v>
      </c>
      <c r="P2233" s="111">
        <v>0</v>
      </c>
      <c r="Q2233" s="51">
        <v>994898.3</v>
      </c>
      <c r="R2233" s="111">
        <v>0</v>
      </c>
      <c r="S2233" s="51">
        <v>598.56983679622465</v>
      </c>
      <c r="T2233" s="51">
        <v>598.57000000000005</v>
      </c>
      <c r="U2233" s="192">
        <v>44926</v>
      </c>
    </row>
    <row r="2234" spans="1:21" ht="13.5" thickBot="1" x14ac:dyDescent="0.25">
      <c r="A2234" s="496" t="s">
        <v>730</v>
      </c>
      <c r="B2234" s="540" t="s">
        <v>990</v>
      </c>
      <c r="C2234" s="182" t="s">
        <v>40</v>
      </c>
      <c r="D2234" s="182" t="s">
        <v>680</v>
      </c>
      <c r="E2234" s="182" t="s">
        <v>680</v>
      </c>
      <c r="F2234" s="182" t="s">
        <v>668</v>
      </c>
      <c r="G2234" s="182">
        <v>5</v>
      </c>
      <c r="H2234" s="183">
        <v>3051.4</v>
      </c>
      <c r="I2234" s="182">
        <v>2734.6</v>
      </c>
      <c r="J2234" s="182">
        <v>699.4</v>
      </c>
      <c r="K2234" s="498">
        <v>180</v>
      </c>
      <c r="L2234" s="499" t="s">
        <v>41</v>
      </c>
      <c r="M2234" s="151">
        <v>1100701</v>
      </c>
      <c r="N2234" s="151">
        <v>0</v>
      </c>
      <c r="O2234" s="151">
        <v>501139.03</v>
      </c>
      <c r="P2234" s="113">
        <v>0</v>
      </c>
      <c r="Q2234" s="151">
        <v>599561.97</v>
      </c>
      <c r="R2234" s="113">
        <v>0</v>
      </c>
      <c r="S2234" s="151">
        <v>360.71999737825257</v>
      </c>
      <c r="T2234" s="151">
        <v>360.72</v>
      </c>
      <c r="U2234" s="184">
        <v>44926</v>
      </c>
    </row>
    <row r="2235" spans="1:21" ht="13.5" thickBot="1" x14ac:dyDescent="0.25">
      <c r="A2235" s="520"/>
      <c r="B2235" s="521" t="s">
        <v>31</v>
      </c>
      <c r="C2235" s="132" t="s">
        <v>18</v>
      </c>
      <c r="D2235" s="132" t="s">
        <v>18</v>
      </c>
      <c r="E2235" s="132" t="s">
        <v>18</v>
      </c>
      <c r="F2235" s="132" t="s">
        <v>18</v>
      </c>
      <c r="G2235" s="132" t="s">
        <v>18</v>
      </c>
      <c r="H2235" s="502">
        <f>H2234</f>
        <v>3051.4</v>
      </c>
      <c r="I2235" s="502">
        <f>I2234</f>
        <v>2734.6</v>
      </c>
      <c r="J2235" s="502">
        <f>J2234</f>
        <v>699.4</v>
      </c>
      <c r="K2235" s="503">
        <f>K2234</f>
        <v>180</v>
      </c>
      <c r="L2235" s="132" t="s">
        <v>18</v>
      </c>
      <c r="M2235" s="133">
        <v>16091112</v>
      </c>
      <c r="N2235" s="133">
        <v>0</v>
      </c>
      <c r="O2235" s="133">
        <v>7326135.080000001</v>
      </c>
      <c r="P2235" s="133">
        <v>0</v>
      </c>
      <c r="Q2235" s="133">
        <v>8764976.9199999999</v>
      </c>
      <c r="R2235" s="133">
        <v>0</v>
      </c>
      <c r="S2235" s="133" t="s">
        <v>18</v>
      </c>
      <c r="T2235" s="133" t="s">
        <v>18</v>
      </c>
      <c r="U2235" s="504" t="s">
        <v>18</v>
      </c>
    </row>
    <row r="2236" spans="1:21" ht="25.5" x14ac:dyDescent="0.2">
      <c r="A2236" s="463" t="s">
        <v>731</v>
      </c>
      <c r="B2236" s="513" t="s">
        <v>959</v>
      </c>
      <c r="C2236" s="160" t="s">
        <v>40</v>
      </c>
      <c r="D2236" s="160" t="s">
        <v>708</v>
      </c>
      <c r="E2236" s="160" t="s">
        <v>708</v>
      </c>
      <c r="F2236" s="160" t="s">
        <v>668</v>
      </c>
      <c r="G2236" s="160">
        <v>5</v>
      </c>
      <c r="H2236" s="161">
        <v>3047.8</v>
      </c>
      <c r="I2236" s="160">
        <v>2705.9</v>
      </c>
      <c r="J2236" s="160">
        <v>692.6</v>
      </c>
      <c r="K2236" s="465">
        <v>180</v>
      </c>
      <c r="L2236" s="486" t="s">
        <v>96</v>
      </c>
      <c r="M2236" s="111">
        <v>168970</v>
      </c>
      <c r="N2236" s="111">
        <v>0</v>
      </c>
      <c r="O2236" s="111">
        <v>76930.48</v>
      </c>
      <c r="P2236" s="111">
        <v>0</v>
      </c>
      <c r="Q2236" s="111">
        <v>92039.52</v>
      </c>
      <c r="R2236" s="111">
        <v>0</v>
      </c>
      <c r="S2236" s="111">
        <v>55.439989500623398</v>
      </c>
      <c r="T2236" s="111">
        <v>55.44</v>
      </c>
      <c r="U2236" s="181">
        <v>44926</v>
      </c>
    </row>
    <row r="2237" spans="1:21" x14ac:dyDescent="0.2">
      <c r="A2237" s="466" t="s">
        <v>731</v>
      </c>
      <c r="B2237" s="514" t="s">
        <v>959</v>
      </c>
      <c r="C2237" s="56" t="s">
        <v>40</v>
      </c>
      <c r="D2237" s="56" t="s">
        <v>708</v>
      </c>
      <c r="E2237" s="56" t="s">
        <v>708</v>
      </c>
      <c r="F2237" s="56" t="s">
        <v>668</v>
      </c>
      <c r="G2237" s="56">
        <v>5</v>
      </c>
      <c r="H2237" s="57">
        <v>3047.8</v>
      </c>
      <c r="I2237" s="56">
        <v>2705.9</v>
      </c>
      <c r="J2237" s="56">
        <v>692.6</v>
      </c>
      <c r="K2237" s="468">
        <v>180</v>
      </c>
      <c r="L2237" s="488" t="s">
        <v>95</v>
      </c>
      <c r="M2237" s="51">
        <v>1514391</v>
      </c>
      <c r="N2237" s="51">
        <v>0</v>
      </c>
      <c r="O2237" s="51">
        <v>689488.27</v>
      </c>
      <c r="P2237" s="111">
        <v>0</v>
      </c>
      <c r="Q2237" s="51">
        <v>824902.73</v>
      </c>
      <c r="R2237" s="111">
        <v>0</v>
      </c>
      <c r="S2237" s="51">
        <v>496.88004462235051</v>
      </c>
      <c r="T2237" s="51">
        <v>496.88</v>
      </c>
      <c r="U2237" s="192">
        <v>44926</v>
      </c>
    </row>
    <row r="2238" spans="1:21" x14ac:dyDescent="0.2">
      <c r="A2238" s="466" t="s">
        <v>731</v>
      </c>
      <c r="B2238" s="514" t="s">
        <v>959</v>
      </c>
      <c r="C2238" s="56" t="s">
        <v>40</v>
      </c>
      <c r="D2238" s="56" t="s">
        <v>708</v>
      </c>
      <c r="E2238" s="56" t="s">
        <v>708</v>
      </c>
      <c r="F2238" s="56" t="s">
        <v>668</v>
      </c>
      <c r="G2238" s="56">
        <v>5</v>
      </c>
      <c r="H2238" s="57">
        <v>3047.8</v>
      </c>
      <c r="I2238" s="56">
        <v>2705.9</v>
      </c>
      <c r="J2238" s="56">
        <v>692.6</v>
      </c>
      <c r="K2238" s="468">
        <v>180</v>
      </c>
      <c r="L2238" s="488" t="s">
        <v>36</v>
      </c>
      <c r="M2238" s="51">
        <v>5964514</v>
      </c>
      <c r="N2238" s="51">
        <v>0</v>
      </c>
      <c r="O2238" s="51">
        <v>2715588.28</v>
      </c>
      <c r="P2238" s="111">
        <v>0</v>
      </c>
      <c r="Q2238" s="51">
        <v>3248925.72</v>
      </c>
      <c r="R2238" s="111">
        <v>0</v>
      </c>
      <c r="S2238" s="51">
        <v>1956.9899599711266</v>
      </c>
      <c r="T2238" s="51">
        <v>1956.99</v>
      </c>
      <c r="U2238" s="192">
        <v>44926</v>
      </c>
    </row>
    <row r="2239" spans="1:21" x14ac:dyDescent="0.2">
      <c r="A2239" s="478"/>
      <c r="B2239" s="510" t="s">
        <v>31</v>
      </c>
      <c r="C2239" s="480" t="s">
        <v>18</v>
      </c>
      <c r="D2239" s="480" t="s">
        <v>18</v>
      </c>
      <c r="E2239" s="480" t="s">
        <v>18</v>
      </c>
      <c r="F2239" s="480" t="s">
        <v>18</v>
      </c>
      <c r="G2239" s="480" t="s">
        <v>18</v>
      </c>
      <c r="H2239" s="481">
        <f>H2238</f>
        <v>3047.8</v>
      </c>
      <c r="I2239" s="481">
        <f>I2238</f>
        <v>2705.9</v>
      </c>
      <c r="J2239" s="481">
        <f>J2238</f>
        <v>692.6</v>
      </c>
      <c r="K2239" s="482">
        <f>K2238</f>
        <v>180</v>
      </c>
      <c r="L2239" s="480" t="s">
        <v>18</v>
      </c>
      <c r="M2239" s="474">
        <v>7647875</v>
      </c>
      <c r="N2239" s="474">
        <v>0</v>
      </c>
      <c r="O2239" s="474">
        <v>3482007.03</v>
      </c>
      <c r="P2239" s="474">
        <v>0</v>
      </c>
      <c r="Q2239" s="474">
        <v>4165867.97</v>
      </c>
      <c r="R2239" s="474">
        <v>0</v>
      </c>
      <c r="S2239" s="474" t="s">
        <v>18</v>
      </c>
      <c r="T2239" s="474" t="s">
        <v>18</v>
      </c>
      <c r="U2239" s="543" t="s">
        <v>18</v>
      </c>
    </row>
    <row r="2240" spans="1:21" ht="26.25" thickBot="1" x14ac:dyDescent="0.25">
      <c r="A2240" s="496" t="s">
        <v>732</v>
      </c>
      <c r="B2240" s="540" t="s">
        <v>991</v>
      </c>
      <c r="C2240" s="182" t="s">
        <v>40</v>
      </c>
      <c r="D2240" s="182" t="s">
        <v>779</v>
      </c>
      <c r="E2240" s="182" t="s">
        <v>779</v>
      </c>
      <c r="F2240" s="182" t="s">
        <v>668</v>
      </c>
      <c r="G2240" s="182">
        <v>5</v>
      </c>
      <c r="H2240" s="183">
        <v>8751</v>
      </c>
      <c r="I2240" s="182" t="s">
        <v>797</v>
      </c>
      <c r="J2240" s="182">
        <v>1733.6</v>
      </c>
      <c r="K2240" s="498">
        <v>486</v>
      </c>
      <c r="L2240" s="499" t="s">
        <v>48</v>
      </c>
      <c r="M2240" s="151">
        <v>5238086</v>
      </c>
      <c r="N2240" s="151">
        <v>0</v>
      </c>
      <c r="O2240" s="151">
        <v>2384852.31</v>
      </c>
      <c r="P2240" s="113">
        <v>0</v>
      </c>
      <c r="Q2240" s="151">
        <v>2853233.69</v>
      </c>
      <c r="R2240" s="113">
        <v>0</v>
      </c>
      <c r="S2240" s="151">
        <v>598.56999200091423</v>
      </c>
      <c r="T2240" s="151">
        <v>598.57000000000005</v>
      </c>
      <c r="U2240" s="184">
        <v>44926</v>
      </c>
    </row>
    <row r="2241" spans="1:21" ht="13.5" thickBot="1" x14ac:dyDescent="0.25">
      <c r="A2241" s="520"/>
      <c r="B2241" s="521" t="s">
        <v>31</v>
      </c>
      <c r="C2241" s="132" t="s">
        <v>18</v>
      </c>
      <c r="D2241" s="132" t="s">
        <v>18</v>
      </c>
      <c r="E2241" s="132" t="s">
        <v>18</v>
      </c>
      <c r="F2241" s="132" t="s">
        <v>18</v>
      </c>
      <c r="G2241" s="132" t="s">
        <v>18</v>
      </c>
      <c r="H2241" s="502">
        <f>H2240</f>
        <v>8751</v>
      </c>
      <c r="I2241" s="502" t="str">
        <f>I2240</f>
        <v>7674</v>
      </c>
      <c r="J2241" s="502">
        <f>J2240</f>
        <v>1733.6</v>
      </c>
      <c r="K2241" s="503">
        <f>K2240</f>
        <v>486</v>
      </c>
      <c r="L2241" s="132" t="s">
        <v>18</v>
      </c>
      <c r="M2241" s="133">
        <v>5238086</v>
      </c>
      <c r="N2241" s="133">
        <v>0</v>
      </c>
      <c r="O2241" s="133">
        <v>2384852.31</v>
      </c>
      <c r="P2241" s="133">
        <v>0</v>
      </c>
      <c r="Q2241" s="133">
        <v>2853233.69</v>
      </c>
      <c r="R2241" s="133">
        <v>0</v>
      </c>
      <c r="S2241" s="133" t="s">
        <v>18</v>
      </c>
      <c r="T2241" s="133" t="s">
        <v>18</v>
      </c>
      <c r="U2241" s="504" t="s">
        <v>18</v>
      </c>
    </row>
    <row r="2242" spans="1:21" ht="25.5" x14ac:dyDescent="0.2">
      <c r="A2242" s="463" t="s">
        <v>733</v>
      </c>
      <c r="B2242" s="513" t="s">
        <v>960</v>
      </c>
      <c r="C2242" s="160" t="s">
        <v>40</v>
      </c>
      <c r="D2242" s="160" t="s">
        <v>779</v>
      </c>
      <c r="E2242" s="160" t="s">
        <v>779</v>
      </c>
      <c r="F2242" s="160" t="s">
        <v>668</v>
      </c>
      <c r="G2242" s="160">
        <v>5</v>
      </c>
      <c r="H2242" s="161">
        <v>7970.1</v>
      </c>
      <c r="I2242" s="160">
        <v>7109.6</v>
      </c>
      <c r="J2242" s="160">
        <v>2314</v>
      </c>
      <c r="K2242" s="465">
        <v>441</v>
      </c>
      <c r="L2242" s="486" t="s">
        <v>36</v>
      </c>
      <c r="M2242" s="111">
        <v>15597406</v>
      </c>
      <c r="N2242" s="111">
        <v>0</v>
      </c>
      <c r="O2242" s="111">
        <v>7101355.2799999993</v>
      </c>
      <c r="P2242" s="111">
        <v>0</v>
      </c>
      <c r="Q2242" s="111">
        <v>8496050.7200000007</v>
      </c>
      <c r="R2242" s="111">
        <v>0</v>
      </c>
      <c r="S2242" s="111">
        <v>1956.9900001254689</v>
      </c>
      <c r="T2242" s="111">
        <v>1956.99</v>
      </c>
      <c r="U2242" s="181">
        <v>44926</v>
      </c>
    </row>
    <row r="2243" spans="1:21" x14ac:dyDescent="0.2">
      <c r="A2243" s="478"/>
      <c r="B2243" s="510" t="s">
        <v>31</v>
      </c>
      <c r="C2243" s="480" t="s">
        <v>18</v>
      </c>
      <c r="D2243" s="480" t="s">
        <v>18</v>
      </c>
      <c r="E2243" s="480" t="s">
        <v>18</v>
      </c>
      <c r="F2243" s="480" t="s">
        <v>18</v>
      </c>
      <c r="G2243" s="480" t="s">
        <v>18</v>
      </c>
      <c r="H2243" s="481">
        <f>H2242</f>
        <v>7970.1</v>
      </c>
      <c r="I2243" s="481">
        <f>I2242</f>
        <v>7109.6</v>
      </c>
      <c r="J2243" s="481">
        <f>J2242</f>
        <v>2314</v>
      </c>
      <c r="K2243" s="482">
        <f>K2242</f>
        <v>441</v>
      </c>
      <c r="L2243" s="480" t="s">
        <v>18</v>
      </c>
      <c r="M2243" s="474">
        <v>15597406</v>
      </c>
      <c r="N2243" s="474">
        <v>0</v>
      </c>
      <c r="O2243" s="474">
        <v>7101355.2799999993</v>
      </c>
      <c r="P2243" s="474">
        <v>0</v>
      </c>
      <c r="Q2243" s="474">
        <v>8496050.7200000007</v>
      </c>
      <c r="R2243" s="474">
        <v>0</v>
      </c>
      <c r="S2243" s="474" t="s">
        <v>18</v>
      </c>
      <c r="T2243" s="474" t="s">
        <v>18</v>
      </c>
      <c r="U2243" s="543" t="s">
        <v>18</v>
      </c>
    </row>
    <row r="2244" spans="1:21" ht="25.5" x14ac:dyDescent="0.2">
      <c r="A2244" s="466" t="s">
        <v>734</v>
      </c>
      <c r="B2244" s="514" t="s">
        <v>992</v>
      </c>
      <c r="C2244" s="56" t="s">
        <v>40</v>
      </c>
      <c r="D2244" s="56" t="s">
        <v>779</v>
      </c>
      <c r="E2244" s="56" t="s">
        <v>779</v>
      </c>
      <c r="F2244" s="56" t="s">
        <v>668</v>
      </c>
      <c r="G2244" s="56">
        <v>5</v>
      </c>
      <c r="H2244" s="467">
        <v>11079.9</v>
      </c>
      <c r="I2244" s="56">
        <v>10809.6</v>
      </c>
      <c r="J2244" s="56">
        <v>2760.3</v>
      </c>
      <c r="K2244" s="468">
        <v>711</v>
      </c>
      <c r="L2244" s="488" t="s">
        <v>87</v>
      </c>
      <c r="M2244" s="51">
        <v>606625</v>
      </c>
      <c r="N2244" s="51">
        <v>0</v>
      </c>
      <c r="O2244" s="51">
        <v>276190.77</v>
      </c>
      <c r="P2244" s="111">
        <v>0</v>
      </c>
      <c r="Q2244" s="51">
        <v>330434.23</v>
      </c>
      <c r="R2244" s="111">
        <v>0</v>
      </c>
      <c r="S2244" s="51">
        <v>54.750042870423023</v>
      </c>
      <c r="T2244" s="51">
        <v>54.75</v>
      </c>
      <c r="U2244" s="192">
        <v>44926</v>
      </c>
    </row>
    <row r="2245" spans="1:21" ht="25.5" x14ac:dyDescent="0.2">
      <c r="A2245" s="466" t="s">
        <v>734</v>
      </c>
      <c r="B2245" s="514" t="s">
        <v>992</v>
      </c>
      <c r="C2245" s="56" t="s">
        <v>40</v>
      </c>
      <c r="D2245" s="56" t="s">
        <v>779</v>
      </c>
      <c r="E2245" s="56" t="s">
        <v>779</v>
      </c>
      <c r="F2245" s="56" t="s">
        <v>668</v>
      </c>
      <c r="G2245" s="56">
        <v>5</v>
      </c>
      <c r="H2245" s="467">
        <v>11079.9</v>
      </c>
      <c r="I2245" s="56">
        <v>10809.6</v>
      </c>
      <c r="J2245" s="56">
        <v>2760.3</v>
      </c>
      <c r="K2245" s="468">
        <v>711</v>
      </c>
      <c r="L2245" s="488" t="s">
        <v>462</v>
      </c>
      <c r="M2245" s="51">
        <v>460702</v>
      </c>
      <c r="N2245" s="51">
        <v>0</v>
      </c>
      <c r="O2245" s="51">
        <v>209753.38</v>
      </c>
      <c r="P2245" s="111">
        <v>0</v>
      </c>
      <c r="Q2245" s="51">
        <v>250948.62</v>
      </c>
      <c r="R2245" s="111">
        <v>0</v>
      </c>
      <c r="S2245" s="51">
        <v>41.579978158647641</v>
      </c>
      <c r="T2245" s="51">
        <v>41.58</v>
      </c>
      <c r="U2245" s="192">
        <v>44926</v>
      </c>
    </row>
    <row r="2246" spans="1:21" ht="25.5" x14ac:dyDescent="0.2">
      <c r="A2246" s="466" t="s">
        <v>734</v>
      </c>
      <c r="B2246" s="514" t="s">
        <v>992</v>
      </c>
      <c r="C2246" s="56" t="s">
        <v>40</v>
      </c>
      <c r="D2246" s="56" t="s">
        <v>779</v>
      </c>
      <c r="E2246" s="56" t="s">
        <v>779</v>
      </c>
      <c r="F2246" s="56" t="s">
        <v>668</v>
      </c>
      <c r="G2246" s="56">
        <v>5</v>
      </c>
      <c r="H2246" s="57">
        <v>11079.9</v>
      </c>
      <c r="I2246" s="56">
        <v>10809.6</v>
      </c>
      <c r="J2246" s="56">
        <v>2760.3</v>
      </c>
      <c r="K2246" s="468">
        <v>711</v>
      </c>
      <c r="L2246" s="488" t="s">
        <v>36</v>
      </c>
      <c r="M2246" s="51">
        <v>21683254</v>
      </c>
      <c r="N2246" s="51">
        <v>0</v>
      </c>
      <c r="O2246" s="51">
        <v>9872185.8100000005</v>
      </c>
      <c r="P2246" s="111">
        <v>0</v>
      </c>
      <c r="Q2246" s="51">
        <v>11811068.189999999</v>
      </c>
      <c r="R2246" s="111">
        <v>0</v>
      </c>
      <c r="S2246" s="51">
        <v>1956.9900450365076</v>
      </c>
      <c r="T2246" s="51">
        <v>1956.99</v>
      </c>
      <c r="U2246" s="192">
        <v>44926</v>
      </c>
    </row>
    <row r="2247" spans="1:21" ht="26.25" thickBot="1" x14ac:dyDescent="0.25">
      <c r="A2247" s="496" t="s">
        <v>734</v>
      </c>
      <c r="B2247" s="540" t="s">
        <v>992</v>
      </c>
      <c r="C2247" s="182" t="s">
        <v>40</v>
      </c>
      <c r="D2247" s="182" t="s">
        <v>779</v>
      </c>
      <c r="E2247" s="182" t="s">
        <v>779</v>
      </c>
      <c r="F2247" s="182" t="s">
        <v>668</v>
      </c>
      <c r="G2247" s="182">
        <v>5</v>
      </c>
      <c r="H2247" s="183">
        <v>11079.9</v>
      </c>
      <c r="I2247" s="182">
        <v>10809.6</v>
      </c>
      <c r="J2247" s="182">
        <v>2760.3</v>
      </c>
      <c r="K2247" s="498">
        <v>711</v>
      </c>
      <c r="L2247" s="499" t="s">
        <v>48</v>
      </c>
      <c r="M2247" s="151">
        <v>6632096</v>
      </c>
      <c r="N2247" s="151">
        <v>0</v>
      </c>
      <c r="O2247" s="151">
        <v>3019532.22</v>
      </c>
      <c r="P2247" s="113">
        <v>0</v>
      </c>
      <c r="Q2247" s="151">
        <v>3612563.78</v>
      </c>
      <c r="R2247" s="113">
        <v>0</v>
      </c>
      <c r="S2247" s="151">
        <v>598.57002319515516</v>
      </c>
      <c r="T2247" s="151">
        <v>598.57000000000005</v>
      </c>
      <c r="U2247" s="184">
        <v>44926</v>
      </c>
    </row>
    <row r="2248" spans="1:21" ht="13.5" thickBot="1" x14ac:dyDescent="0.25">
      <c r="A2248" s="520"/>
      <c r="B2248" s="521" t="s">
        <v>31</v>
      </c>
      <c r="C2248" s="132" t="s">
        <v>18</v>
      </c>
      <c r="D2248" s="132" t="s">
        <v>18</v>
      </c>
      <c r="E2248" s="132" t="s">
        <v>18</v>
      </c>
      <c r="F2248" s="132" t="s">
        <v>18</v>
      </c>
      <c r="G2248" s="132" t="s">
        <v>18</v>
      </c>
      <c r="H2248" s="502">
        <f>H2247</f>
        <v>11079.9</v>
      </c>
      <c r="I2248" s="502">
        <f>I2247</f>
        <v>10809.6</v>
      </c>
      <c r="J2248" s="502">
        <f>J2247</f>
        <v>2760.3</v>
      </c>
      <c r="K2248" s="503">
        <f>K2247</f>
        <v>711</v>
      </c>
      <c r="L2248" s="132" t="s">
        <v>18</v>
      </c>
      <c r="M2248" s="133">
        <v>29382677</v>
      </c>
      <c r="N2248" s="133">
        <v>0</v>
      </c>
      <c r="O2248" s="133">
        <v>13377662.180000002</v>
      </c>
      <c r="P2248" s="133">
        <v>0</v>
      </c>
      <c r="Q2248" s="133">
        <v>16005014.819999998</v>
      </c>
      <c r="R2248" s="133">
        <v>0</v>
      </c>
      <c r="S2248" s="133" t="s">
        <v>18</v>
      </c>
      <c r="T2248" s="133" t="s">
        <v>18</v>
      </c>
      <c r="U2248" s="504" t="s">
        <v>18</v>
      </c>
    </row>
    <row r="2249" spans="1:21" x14ac:dyDescent="0.2">
      <c r="A2249" s="463" t="s">
        <v>735</v>
      </c>
      <c r="B2249" s="513" t="s">
        <v>993</v>
      </c>
      <c r="C2249" s="160" t="s">
        <v>40</v>
      </c>
      <c r="D2249" s="187" t="s">
        <v>420</v>
      </c>
      <c r="E2249" s="160" t="s">
        <v>420</v>
      </c>
      <c r="F2249" s="187" t="s">
        <v>668</v>
      </c>
      <c r="G2249" s="160">
        <v>5</v>
      </c>
      <c r="H2249" s="464">
        <v>4838.5</v>
      </c>
      <c r="I2249" s="160">
        <v>4384.7</v>
      </c>
      <c r="J2249" s="160">
        <v>1211</v>
      </c>
      <c r="K2249" s="465">
        <v>270</v>
      </c>
      <c r="L2249" s="486" t="s">
        <v>37</v>
      </c>
      <c r="M2249" s="111">
        <v>201185</v>
      </c>
      <c r="N2249" s="111">
        <v>0</v>
      </c>
      <c r="O2249" s="111">
        <v>91597.68</v>
      </c>
      <c r="P2249" s="111">
        <v>0</v>
      </c>
      <c r="Q2249" s="111">
        <v>109587.32</v>
      </c>
      <c r="R2249" s="111">
        <v>0</v>
      </c>
      <c r="S2249" s="111">
        <v>41.580035134855841</v>
      </c>
      <c r="T2249" s="111">
        <v>41.58</v>
      </c>
      <c r="U2249" s="181">
        <v>44926</v>
      </c>
    </row>
    <row r="2250" spans="1:21" x14ac:dyDescent="0.2">
      <c r="A2250" s="466" t="s">
        <v>735</v>
      </c>
      <c r="B2250" s="514" t="s">
        <v>993</v>
      </c>
      <c r="C2250" s="56" t="s">
        <v>40</v>
      </c>
      <c r="D2250" s="56" t="s">
        <v>420</v>
      </c>
      <c r="E2250" s="56" t="s">
        <v>420</v>
      </c>
      <c r="F2250" s="56" t="s">
        <v>668</v>
      </c>
      <c r="G2250" s="56">
        <v>5</v>
      </c>
      <c r="H2250" s="467">
        <v>4838.5</v>
      </c>
      <c r="I2250" s="56">
        <v>4384.7</v>
      </c>
      <c r="J2250" s="56">
        <v>1211</v>
      </c>
      <c r="K2250" s="468">
        <v>270</v>
      </c>
      <c r="L2250" s="488" t="s">
        <v>462</v>
      </c>
      <c r="M2250" s="51">
        <v>201185</v>
      </c>
      <c r="N2250" s="51">
        <v>0</v>
      </c>
      <c r="O2250" s="51">
        <v>91597.68</v>
      </c>
      <c r="P2250" s="111">
        <v>0</v>
      </c>
      <c r="Q2250" s="51">
        <v>109587.32</v>
      </c>
      <c r="R2250" s="111">
        <v>0</v>
      </c>
      <c r="S2250" s="51">
        <v>41.580035134855841</v>
      </c>
      <c r="T2250" s="51">
        <v>41.58</v>
      </c>
      <c r="U2250" s="192">
        <v>44926</v>
      </c>
    </row>
    <row r="2251" spans="1:21" x14ac:dyDescent="0.2">
      <c r="A2251" s="466" t="s">
        <v>735</v>
      </c>
      <c r="B2251" s="514" t="s">
        <v>993</v>
      </c>
      <c r="C2251" s="56" t="s">
        <v>40</v>
      </c>
      <c r="D2251" s="56" t="s">
        <v>420</v>
      </c>
      <c r="E2251" s="56" t="s">
        <v>420</v>
      </c>
      <c r="F2251" s="56" t="s">
        <v>668</v>
      </c>
      <c r="G2251" s="56">
        <v>5</v>
      </c>
      <c r="H2251" s="467">
        <v>4838.5</v>
      </c>
      <c r="I2251" s="56">
        <v>4384.7</v>
      </c>
      <c r="J2251" s="56">
        <v>1211</v>
      </c>
      <c r="K2251" s="468">
        <v>270</v>
      </c>
      <c r="L2251" s="488" t="s">
        <v>94</v>
      </c>
      <c r="M2251" s="51">
        <v>201185</v>
      </c>
      <c r="N2251" s="51">
        <v>0</v>
      </c>
      <c r="O2251" s="51">
        <v>91597.68</v>
      </c>
      <c r="P2251" s="111">
        <v>0</v>
      </c>
      <c r="Q2251" s="51">
        <v>109587.32</v>
      </c>
      <c r="R2251" s="111">
        <v>0</v>
      </c>
      <c r="S2251" s="51">
        <v>41.580035134855841</v>
      </c>
      <c r="T2251" s="51">
        <v>41.58</v>
      </c>
      <c r="U2251" s="192">
        <v>44926</v>
      </c>
    </row>
    <row r="2252" spans="1:21" x14ac:dyDescent="0.2">
      <c r="A2252" s="466" t="s">
        <v>735</v>
      </c>
      <c r="B2252" s="514" t="s">
        <v>993</v>
      </c>
      <c r="C2252" s="56" t="s">
        <v>40</v>
      </c>
      <c r="D2252" s="56" t="s">
        <v>420</v>
      </c>
      <c r="E2252" s="56" t="s">
        <v>420</v>
      </c>
      <c r="F2252" s="56" t="s">
        <v>668</v>
      </c>
      <c r="G2252" s="56">
        <v>5</v>
      </c>
      <c r="H2252" s="57">
        <v>4838.5</v>
      </c>
      <c r="I2252" s="56">
        <v>4384.7</v>
      </c>
      <c r="J2252" s="56">
        <v>1211</v>
      </c>
      <c r="K2252" s="468">
        <v>270</v>
      </c>
      <c r="L2252" s="488" t="s">
        <v>93</v>
      </c>
      <c r="M2252" s="51">
        <v>140849</v>
      </c>
      <c r="N2252" s="51">
        <v>0</v>
      </c>
      <c r="O2252" s="51">
        <v>64127.25</v>
      </c>
      <c r="P2252" s="111">
        <v>0</v>
      </c>
      <c r="Q2252" s="51">
        <v>76721.75</v>
      </c>
      <c r="R2252" s="111">
        <v>0</v>
      </c>
      <c r="S2252" s="51">
        <v>29.110054769039991</v>
      </c>
      <c r="T2252" s="51">
        <v>29.11</v>
      </c>
      <c r="U2252" s="192">
        <v>44926</v>
      </c>
    </row>
    <row r="2253" spans="1:21" x14ac:dyDescent="0.2">
      <c r="A2253" s="466" t="s">
        <v>735</v>
      </c>
      <c r="B2253" s="514" t="s">
        <v>993</v>
      </c>
      <c r="C2253" s="56" t="s">
        <v>40</v>
      </c>
      <c r="D2253" s="56" t="s">
        <v>420</v>
      </c>
      <c r="E2253" s="56" t="s">
        <v>420</v>
      </c>
      <c r="F2253" s="56" t="s">
        <v>668</v>
      </c>
      <c r="G2253" s="56">
        <v>5</v>
      </c>
      <c r="H2253" s="57">
        <v>4838.5</v>
      </c>
      <c r="I2253" s="56">
        <v>4384.7</v>
      </c>
      <c r="J2253" s="56">
        <v>1211</v>
      </c>
      <c r="K2253" s="468">
        <v>270</v>
      </c>
      <c r="L2253" s="488" t="s">
        <v>49</v>
      </c>
      <c r="M2253" s="51">
        <v>6640422</v>
      </c>
      <c r="N2253" s="51">
        <v>0</v>
      </c>
      <c r="O2253" s="51">
        <v>3023322.97</v>
      </c>
      <c r="P2253" s="111">
        <v>0</v>
      </c>
      <c r="Q2253" s="51">
        <v>3617099.03</v>
      </c>
      <c r="R2253" s="111">
        <v>0</v>
      </c>
      <c r="S2253" s="51">
        <v>5483.4203137902559</v>
      </c>
      <c r="T2253" s="51">
        <v>5483.42</v>
      </c>
      <c r="U2253" s="192">
        <v>44926</v>
      </c>
    </row>
    <row r="2254" spans="1:21" x14ac:dyDescent="0.2">
      <c r="A2254" s="466" t="s">
        <v>735</v>
      </c>
      <c r="B2254" s="514" t="s">
        <v>993</v>
      </c>
      <c r="C2254" s="56" t="s">
        <v>40</v>
      </c>
      <c r="D2254" s="56" t="s">
        <v>420</v>
      </c>
      <c r="E2254" s="56" t="s">
        <v>420</v>
      </c>
      <c r="F2254" s="56" t="s">
        <v>668</v>
      </c>
      <c r="G2254" s="56">
        <v>5</v>
      </c>
      <c r="H2254" s="467">
        <v>4838.5</v>
      </c>
      <c r="I2254" s="56">
        <v>4384.7</v>
      </c>
      <c r="J2254" s="56">
        <v>1211</v>
      </c>
      <c r="K2254" s="468">
        <v>270</v>
      </c>
      <c r="L2254" s="488" t="s">
        <v>87</v>
      </c>
      <c r="M2254" s="51">
        <v>264908</v>
      </c>
      <c r="N2254" s="51">
        <v>0</v>
      </c>
      <c r="O2254" s="51">
        <v>120610.17000000001</v>
      </c>
      <c r="P2254" s="111">
        <v>0</v>
      </c>
      <c r="Q2254" s="51">
        <v>144297.82999999999</v>
      </c>
      <c r="R2254" s="111">
        <v>0</v>
      </c>
      <c r="S2254" s="51">
        <v>54.750025834452828</v>
      </c>
      <c r="T2254" s="51">
        <v>54.75</v>
      </c>
      <c r="U2254" s="192">
        <v>44926</v>
      </c>
    </row>
    <row r="2255" spans="1:21" x14ac:dyDescent="0.2">
      <c r="A2255" s="466" t="s">
        <v>735</v>
      </c>
      <c r="B2255" s="514" t="s">
        <v>993</v>
      </c>
      <c r="C2255" s="56" t="s">
        <v>40</v>
      </c>
      <c r="D2255" s="56" t="s">
        <v>420</v>
      </c>
      <c r="E2255" s="56" t="s">
        <v>420</v>
      </c>
      <c r="F2255" s="56" t="s">
        <v>668</v>
      </c>
      <c r="G2255" s="56">
        <v>5</v>
      </c>
      <c r="H2255" s="57">
        <v>4838.5</v>
      </c>
      <c r="I2255" s="56">
        <v>4384.7</v>
      </c>
      <c r="J2255" s="56">
        <v>1211</v>
      </c>
      <c r="K2255" s="468">
        <v>270</v>
      </c>
      <c r="L2255" s="488" t="s">
        <v>41</v>
      </c>
      <c r="M2255" s="51">
        <v>1745344</v>
      </c>
      <c r="N2255" s="51">
        <v>0</v>
      </c>
      <c r="O2255" s="51">
        <v>794639.05</v>
      </c>
      <c r="P2255" s="111">
        <v>0</v>
      </c>
      <c r="Q2255" s="51">
        <v>950704.95</v>
      </c>
      <c r="R2255" s="111">
        <v>0</v>
      </c>
      <c r="S2255" s="51">
        <v>360.72005786917435</v>
      </c>
      <c r="T2255" s="51">
        <v>360.72</v>
      </c>
      <c r="U2255" s="192">
        <v>44926</v>
      </c>
    </row>
    <row r="2256" spans="1:21" x14ac:dyDescent="0.2">
      <c r="A2256" s="466" t="s">
        <v>735</v>
      </c>
      <c r="B2256" s="514" t="s">
        <v>993</v>
      </c>
      <c r="C2256" s="56" t="s">
        <v>40</v>
      </c>
      <c r="D2256" s="56" t="s">
        <v>420</v>
      </c>
      <c r="E2256" s="56" t="s">
        <v>420</v>
      </c>
      <c r="F2256" s="56" t="s">
        <v>668</v>
      </c>
      <c r="G2256" s="56">
        <v>5</v>
      </c>
      <c r="H2256" s="57">
        <v>4838.5</v>
      </c>
      <c r="I2256" s="56">
        <v>4384.7</v>
      </c>
      <c r="J2256" s="56">
        <v>1211</v>
      </c>
      <c r="K2256" s="468">
        <v>270</v>
      </c>
      <c r="L2256" s="488" t="s">
        <v>48</v>
      </c>
      <c r="M2256" s="51">
        <v>2896181</v>
      </c>
      <c r="N2256" s="51">
        <v>0</v>
      </c>
      <c r="O2256" s="51">
        <v>1318604.53</v>
      </c>
      <c r="P2256" s="111">
        <v>0</v>
      </c>
      <c r="Q2256" s="51">
        <v>1577576.47</v>
      </c>
      <c r="R2256" s="111">
        <v>0</v>
      </c>
      <c r="S2256" s="51">
        <v>598.57001136715928</v>
      </c>
      <c r="T2256" s="51">
        <v>598.57000000000005</v>
      </c>
      <c r="U2256" s="192">
        <v>44926</v>
      </c>
    </row>
    <row r="2257" spans="1:21" x14ac:dyDescent="0.2">
      <c r="A2257" s="466" t="s">
        <v>735</v>
      </c>
      <c r="B2257" s="514" t="s">
        <v>993</v>
      </c>
      <c r="C2257" s="56" t="s">
        <v>40</v>
      </c>
      <c r="D2257" s="56" t="s">
        <v>420</v>
      </c>
      <c r="E2257" s="56" t="s">
        <v>420</v>
      </c>
      <c r="F2257" s="56" t="s">
        <v>668</v>
      </c>
      <c r="G2257" s="56">
        <v>5</v>
      </c>
      <c r="H2257" s="57">
        <v>4838.5</v>
      </c>
      <c r="I2257" s="56">
        <v>4384.7</v>
      </c>
      <c r="J2257" s="56">
        <v>1211</v>
      </c>
      <c r="K2257" s="468">
        <v>270</v>
      </c>
      <c r="L2257" s="488" t="s">
        <v>34</v>
      </c>
      <c r="M2257" s="51">
        <v>1641800</v>
      </c>
      <c r="N2257" s="51">
        <v>0</v>
      </c>
      <c r="O2257" s="51">
        <v>747496.42</v>
      </c>
      <c r="P2257" s="111">
        <v>0</v>
      </c>
      <c r="Q2257" s="51">
        <v>894303.58</v>
      </c>
      <c r="R2257" s="111">
        <v>0</v>
      </c>
      <c r="S2257" s="51">
        <v>339.32003720161208</v>
      </c>
      <c r="T2257" s="51">
        <v>339.32</v>
      </c>
      <c r="U2257" s="192">
        <v>44926</v>
      </c>
    </row>
    <row r="2258" spans="1:21" x14ac:dyDescent="0.2">
      <c r="A2258" s="466" t="s">
        <v>735</v>
      </c>
      <c r="B2258" s="514" t="s">
        <v>993</v>
      </c>
      <c r="C2258" s="56" t="s">
        <v>40</v>
      </c>
      <c r="D2258" s="56" t="s">
        <v>420</v>
      </c>
      <c r="E2258" s="56" t="s">
        <v>420</v>
      </c>
      <c r="F2258" s="56" t="s">
        <v>668</v>
      </c>
      <c r="G2258" s="56">
        <v>5</v>
      </c>
      <c r="H2258" s="57">
        <v>4838.5</v>
      </c>
      <c r="I2258" s="56">
        <v>4384.7</v>
      </c>
      <c r="J2258" s="56">
        <v>1211</v>
      </c>
      <c r="K2258" s="468">
        <v>270</v>
      </c>
      <c r="L2258" s="488" t="s">
        <v>36</v>
      </c>
      <c r="M2258" s="51">
        <v>9468896</v>
      </c>
      <c r="N2258" s="51">
        <v>0</v>
      </c>
      <c r="O2258" s="51">
        <v>4311101.13</v>
      </c>
      <c r="P2258" s="111">
        <v>0</v>
      </c>
      <c r="Q2258" s="51">
        <v>5157794.87</v>
      </c>
      <c r="R2258" s="111">
        <v>0</v>
      </c>
      <c r="S2258" s="51">
        <v>1956.9899762323034</v>
      </c>
      <c r="T2258" s="51">
        <v>1956.99</v>
      </c>
      <c r="U2258" s="192">
        <v>44926</v>
      </c>
    </row>
    <row r="2259" spans="1:21" ht="25.5" x14ac:dyDescent="0.2">
      <c r="A2259" s="466" t="s">
        <v>735</v>
      </c>
      <c r="B2259" s="514" t="s">
        <v>993</v>
      </c>
      <c r="C2259" s="56" t="s">
        <v>40</v>
      </c>
      <c r="D2259" s="56" t="s">
        <v>420</v>
      </c>
      <c r="E2259" s="56" t="s">
        <v>420</v>
      </c>
      <c r="F2259" s="56" t="s">
        <v>668</v>
      </c>
      <c r="G2259" s="56">
        <v>5</v>
      </c>
      <c r="H2259" s="467">
        <v>4838.5</v>
      </c>
      <c r="I2259" s="56">
        <v>4384.7</v>
      </c>
      <c r="J2259" s="56">
        <v>1211</v>
      </c>
      <c r="K2259" s="468">
        <v>270</v>
      </c>
      <c r="L2259" s="488" t="s">
        <v>96</v>
      </c>
      <c r="M2259" s="51">
        <v>268246</v>
      </c>
      <c r="N2259" s="51">
        <v>0</v>
      </c>
      <c r="O2259" s="51">
        <v>122129.93</v>
      </c>
      <c r="P2259" s="111">
        <v>0</v>
      </c>
      <c r="Q2259" s="51">
        <v>146116.07</v>
      </c>
      <c r="R2259" s="111">
        <v>0</v>
      </c>
      <c r="S2259" s="51">
        <v>55.439909062726052</v>
      </c>
      <c r="T2259" s="51">
        <v>55.44</v>
      </c>
      <c r="U2259" s="192">
        <v>44926</v>
      </c>
    </row>
    <row r="2260" spans="1:21" x14ac:dyDescent="0.2">
      <c r="A2260" s="466" t="s">
        <v>735</v>
      </c>
      <c r="B2260" s="514" t="s">
        <v>993</v>
      </c>
      <c r="C2260" s="56" t="s">
        <v>40</v>
      </c>
      <c r="D2260" s="56" t="s">
        <v>420</v>
      </c>
      <c r="E2260" s="56" t="s">
        <v>420</v>
      </c>
      <c r="F2260" s="56" t="s">
        <v>668</v>
      </c>
      <c r="G2260" s="56">
        <v>5</v>
      </c>
      <c r="H2260" s="57">
        <v>4838.5</v>
      </c>
      <c r="I2260" s="56">
        <v>4384.7</v>
      </c>
      <c r="J2260" s="56">
        <v>1211</v>
      </c>
      <c r="K2260" s="468">
        <v>270</v>
      </c>
      <c r="L2260" s="488" t="s">
        <v>95</v>
      </c>
      <c r="M2260" s="51">
        <v>2404154</v>
      </c>
      <c r="N2260" s="51">
        <v>0</v>
      </c>
      <c r="O2260" s="51">
        <v>1094589.17</v>
      </c>
      <c r="P2260" s="111">
        <v>0</v>
      </c>
      <c r="Q2260" s="51">
        <v>1309564.83</v>
      </c>
      <c r="R2260" s="111">
        <v>0</v>
      </c>
      <c r="S2260" s="51">
        <v>496.88002480107474</v>
      </c>
      <c r="T2260" s="51">
        <v>496.88</v>
      </c>
      <c r="U2260" s="192">
        <v>44926</v>
      </c>
    </row>
    <row r="2261" spans="1:21" x14ac:dyDescent="0.2">
      <c r="A2261" s="478"/>
      <c r="B2261" s="510" t="s">
        <v>31</v>
      </c>
      <c r="C2261" s="480" t="s">
        <v>18</v>
      </c>
      <c r="D2261" s="480" t="s">
        <v>18</v>
      </c>
      <c r="E2261" s="480" t="s">
        <v>18</v>
      </c>
      <c r="F2261" s="480" t="s">
        <v>18</v>
      </c>
      <c r="G2261" s="480" t="s">
        <v>18</v>
      </c>
      <c r="H2261" s="481">
        <f>H2260</f>
        <v>4838.5</v>
      </c>
      <c r="I2261" s="481">
        <f>I2260</f>
        <v>4384.7</v>
      </c>
      <c r="J2261" s="481">
        <f>J2260</f>
        <v>1211</v>
      </c>
      <c r="K2261" s="482">
        <f>K2260</f>
        <v>270</v>
      </c>
      <c r="L2261" s="480" t="s">
        <v>18</v>
      </c>
      <c r="M2261" s="474">
        <v>26074355</v>
      </c>
      <c r="N2261" s="474">
        <v>0</v>
      </c>
      <c r="O2261" s="474">
        <v>11871413.66</v>
      </c>
      <c r="P2261" s="474">
        <v>0</v>
      </c>
      <c r="Q2261" s="474">
        <v>14202941.34</v>
      </c>
      <c r="R2261" s="474">
        <v>0</v>
      </c>
      <c r="S2261" s="474" t="s">
        <v>18</v>
      </c>
      <c r="T2261" s="474" t="s">
        <v>18</v>
      </c>
      <c r="U2261" s="543" t="s">
        <v>18</v>
      </c>
    </row>
    <row r="2262" spans="1:21" ht="25.5" x14ac:dyDescent="0.2">
      <c r="A2262" s="466" t="s">
        <v>736</v>
      </c>
      <c r="B2262" s="514" t="s">
        <v>994</v>
      </c>
      <c r="C2262" s="56" t="s">
        <v>40</v>
      </c>
      <c r="D2262" s="195" t="s">
        <v>672</v>
      </c>
      <c r="E2262" s="56" t="s">
        <v>672</v>
      </c>
      <c r="F2262" s="195" t="s">
        <v>668</v>
      </c>
      <c r="G2262" s="56">
        <v>5</v>
      </c>
      <c r="H2262" s="467">
        <v>4869.8</v>
      </c>
      <c r="I2262" s="56">
        <v>4411.2</v>
      </c>
      <c r="J2262" s="56"/>
      <c r="K2262" s="468">
        <v>270</v>
      </c>
      <c r="L2262" s="488" t="s">
        <v>87</v>
      </c>
      <c r="M2262" s="51">
        <v>266622</v>
      </c>
      <c r="N2262" s="51">
        <v>0</v>
      </c>
      <c r="O2262" s="51">
        <v>121390.54000000001</v>
      </c>
      <c r="P2262" s="111">
        <v>0</v>
      </c>
      <c r="Q2262" s="51">
        <v>145231.46</v>
      </c>
      <c r="R2262" s="111">
        <v>0</v>
      </c>
      <c r="S2262" s="51">
        <v>54.750092406258979</v>
      </c>
      <c r="T2262" s="51">
        <v>54.75</v>
      </c>
      <c r="U2262" s="192">
        <v>44926</v>
      </c>
    </row>
    <row r="2263" spans="1:21" ht="25.5" x14ac:dyDescent="0.2">
      <c r="A2263" s="466" t="s">
        <v>736</v>
      </c>
      <c r="B2263" s="514" t="s">
        <v>994</v>
      </c>
      <c r="C2263" s="56" t="s">
        <v>40</v>
      </c>
      <c r="D2263" s="56" t="s">
        <v>672</v>
      </c>
      <c r="E2263" s="56" t="s">
        <v>672</v>
      </c>
      <c r="F2263" s="56" t="s">
        <v>668</v>
      </c>
      <c r="G2263" s="56">
        <v>5</v>
      </c>
      <c r="H2263" s="467">
        <v>4869.8</v>
      </c>
      <c r="I2263" s="56">
        <v>4411.2</v>
      </c>
      <c r="J2263" s="56"/>
      <c r="K2263" s="468">
        <v>270</v>
      </c>
      <c r="L2263" s="488" t="s">
        <v>462</v>
      </c>
      <c r="M2263" s="51">
        <v>202486</v>
      </c>
      <c r="N2263" s="51">
        <v>0</v>
      </c>
      <c r="O2263" s="51">
        <v>92190.01</v>
      </c>
      <c r="P2263" s="111">
        <v>0</v>
      </c>
      <c r="Q2263" s="51">
        <v>110295.99</v>
      </c>
      <c r="R2263" s="111">
        <v>0</v>
      </c>
      <c r="S2263" s="51">
        <v>41.579941681383218</v>
      </c>
      <c r="T2263" s="51">
        <v>41.58</v>
      </c>
      <c r="U2263" s="192">
        <v>44926</v>
      </c>
    </row>
    <row r="2264" spans="1:21" ht="25.5" x14ac:dyDescent="0.2">
      <c r="A2264" s="466" t="s">
        <v>736</v>
      </c>
      <c r="B2264" s="514" t="s">
        <v>994</v>
      </c>
      <c r="C2264" s="56" t="s">
        <v>40</v>
      </c>
      <c r="D2264" s="56" t="s">
        <v>672</v>
      </c>
      <c r="E2264" s="56" t="s">
        <v>672</v>
      </c>
      <c r="F2264" s="56" t="s">
        <v>668</v>
      </c>
      <c r="G2264" s="56">
        <v>5</v>
      </c>
      <c r="H2264" s="57">
        <v>4869.8</v>
      </c>
      <c r="I2264" s="56">
        <v>4411.2</v>
      </c>
      <c r="J2264" s="56"/>
      <c r="K2264" s="468">
        <v>270</v>
      </c>
      <c r="L2264" s="488" t="s">
        <v>36</v>
      </c>
      <c r="M2264" s="51">
        <v>9530150</v>
      </c>
      <c r="N2264" s="51">
        <v>0</v>
      </c>
      <c r="O2264" s="51">
        <v>4338989.51</v>
      </c>
      <c r="P2264" s="111">
        <v>0</v>
      </c>
      <c r="Q2264" s="51">
        <v>5191160.49</v>
      </c>
      <c r="R2264" s="111">
        <v>0</v>
      </c>
      <c r="S2264" s="51">
        <v>1956.9900201240296</v>
      </c>
      <c r="T2264" s="51">
        <v>1956.99</v>
      </c>
      <c r="U2264" s="192">
        <v>44926</v>
      </c>
    </row>
    <row r="2265" spans="1:21" ht="26.25" thickBot="1" x14ac:dyDescent="0.25">
      <c r="A2265" s="496" t="s">
        <v>736</v>
      </c>
      <c r="B2265" s="540" t="s">
        <v>994</v>
      </c>
      <c r="C2265" s="182" t="s">
        <v>40</v>
      </c>
      <c r="D2265" s="182" t="s">
        <v>672</v>
      </c>
      <c r="E2265" s="182" t="s">
        <v>672</v>
      </c>
      <c r="F2265" s="182" t="s">
        <v>668</v>
      </c>
      <c r="G2265" s="182">
        <v>5</v>
      </c>
      <c r="H2265" s="183">
        <v>4869.8</v>
      </c>
      <c r="I2265" s="182">
        <v>4411.2</v>
      </c>
      <c r="J2265" s="182"/>
      <c r="K2265" s="498">
        <v>270</v>
      </c>
      <c r="L2265" s="499" t="s">
        <v>48</v>
      </c>
      <c r="M2265" s="151">
        <v>2914916</v>
      </c>
      <c r="N2265" s="151">
        <v>0</v>
      </c>
      <c r="O2265" s="151">
        <v>1327134.3999999999</v>
      </c>
      <c r="P2265" s="113">
        <v>0</v>
      </c>
      <c r="Q2265" s="151">
        <v>1587781.6</v>
      </c>
      <c r="R2265" s="113">
        <v>0</v>
      </c>
      <c r="S2265" s="151">
        <v>598.56996180541296</v>
      </c>
      <c r="T2265" s="151">
        <v>598.57000000000005</v>
      </c>
      <c r="U2265" s="184">
        <v>44926</v>
      </c>
    </row>
    <row r="2266" spans="1:21" ht="13.5" thickBot="1" x14ac:dyDescent="0.25">
      <c r="A2266" s="520"/>
      <c r="B2266" s="521" t="s">
        <v>31</v>
      </c>
      <c r="C2266" s="132" t="s">
        <v>18</v>
      </c>
      <c r="D2266" s="132" t="s">
        <v>18</v>
      </c>
      <c r="E2266" s="132" t="s">
        <v>18</v>
      </c>
      <c r="F2266" s="132" t="s">
        <v>18</v>
      </c>
      <c r="G2266" s="132" t="s">
        <v>18</v>
      </c>
      <c r="H2266" s="502">
        <f>H2265</f>
        <v>4869.8</v>
      </c>
      <c r="I2266" s="502">
        <f>I2265</f>
        <v>4411.2</v>
      </c>
      <c r="J2266" s="502">
        <f>J2265</f>
        <v>0</v>
      </c>
      <c r="K2266" s="503">
        <f>K2265</f>
        <v>270</v>
      </c>
      <c r="L2266" s="132" t="s">
        <v>18</v>
      </c>
      <c r="M2266" s="133">
        <v>12914174</v>
      </c>
      <c r="N2266" s="133">
        <v>0</v>
      </c>
      <c r="O2266" s="133">
        <v>5879704.459999999</v>
      </c>
      <c r="P2266" s="133">
        <v>0</v>
      </c>
      <c r="Q2266" s="133">
        <v>7034469.540000001</v>
      </c>
      <c r="R2266" s="133">
        <v>0</v>
      </c>
      <c r="S2266" s="133" t="s">
        <v>18</v>
      </c>
      <c r="T2266" s="133" t="s">
        <v>18</v>
      </c>
      <c r="U2266" s="504" t="s">
        <v>18</v>
      </c>
    </row>
    <row r="2267" spans="1:21" ht="25.5" x14ac:dyDescent="0.2">
      <c r="A2267" s="463" t="s">
        <v>737</v>
      </c>
      <c r="B2267" s="513" t="s">
        <v>908</v>
      </c>
      <c r="C2267" s="160" t="s">
        <v>40</v>
      </c>
      <c r="D2267" s="160" t="s">
        <v>682</v>
      </c>
      <c r="E2267" s="160" t="s">
        <v>682</v>
      </c>
      <c r="F2267" s="187" t="s">
        <v>683</v>
      </c>
      <c r="G2267" s="160">
        <v>4</v>
      </c>
      <c r="H2267" s="464">
        <v>2459.9</v>
      </c>
      <c r="I2267" s="160">
        <v>2297.8000000000002</v>
      </c>
      <c r="J2267" s="160"/>
      <c r="K2267" s="465">
        <v>108</v>
      </c>
      <c r="L2267" s="486" t="s">
        <v>96</v>
      </c>
      <c r="M2267" s="111">
        <v>107202</v>
      </c>
      <c r="N2267" s="111">
        <v>0</v>
      </c>
      <c r="O2267" s="111">
        <v>48808.08</v>
      </c>
      <c r="P2267" s="111">
        <v>0</v>
      </c>
      <c r="Q2267" s="111">
        <v>58393.919999999998</v>
      </c>
      <c r="R2267" s="111">
        <v>0</v>
      </c>
      <c r="S2267" s="111">
        <v>43.579820317899099</v>
      </c>
      <c r="T2267" s="111">
        <v>43.58</v>
      </c>
      <c r="U2267" s="181">
        <v>44926</v>
      </c>
    </row>
    <row r="2268" spans="1:21" x14ac:dyDescent="0.2">
      <c r="A2268" s="466"/>
      <c r="B2268" s="514" t="s">
        <v>908</v>
      </c>
      <c r="C2268" s="56" t="s">
        <v>40</v>
      </c>
      <c r="D2268" s="56" t="s">
        <v>682</v>
      </c>
      <c r="E2268" s="56" t="s">
        <v>682</v>
      </c>
      <c r="F2268" s="195" t="s">
        <v>683</v>
      </c>
      <c r="G2268" s="56">
        <v>4</v>
      </c>
      <c r="H2268" s="57">
        <v>2459.9</v>
      </c>
      <c r="I2268" s="56">
        <v>2297.8000000000002</v>
      </c>
      <c r="J2268" s="56"/>
      <c r="K2268" s="468">
        <v>108</v>
      </c>
      <c r="L2268" s="488" t="s">
        <v>95</v>
      </c>
      <c r="M2268" s="51">
        <v>1451636</v>
      </c>
      <c r="N2268" s="51">
        <v>0</v>
      </c>
      <c r="O2268" s="51">
        <v>660916.5</v>
      </c>
      <c r="P2268" s="111">
        <v>0</v>
      </c>
      <c r="Q2268" s="51">
        <v>790719.5</v>
      </c>
      <c r="R2268" s="111">
        <v>0</v>
      </c>
      <c r="S2268" s="51">
        <v>590.11992357412896</v>
      </c>
      <c r="T2268" s="51">
        <v>590.12</v>
      </c>
      <c r="U2268" s="192">
        <v>44926</v>
      </c>
    </row>
    <row r="2269" spans="1:21" x14ac:dyDescent="0.2">
      <c r="A2269" s="478"/>
      <c r="B2269" s="510" t="s">
        <v>31</v>
      </c>
      <c r="C2269" s="480" t="s">
        <v>18</v>
      </c>
      <c r="D2269" s="480" t="s">
        <v>18</v>
      </c>
      <c r="E2269" s="480" t="s">
        <v>18</v>
      </c>
      <c r="F2269" s="480" t="s">
        <v>18</v>
      </c>
      <c r="G2269" s="480" t="s">
        <v>18</v>
      </c>
      <c r="H2269" s="481">
        <f>H2268</f>
        <v>2459.9</v>
      </c>
      <c r="I2269" s="481">
        <f>I2268</f>
        <v>2297.8000000000002</v>
      </c>
      <c r="J2269" s="481">
        <f>J2268</f>
        <v>0</v>
      </c>
      <c r="K2269" s="482">
        <f>K2268</f>
        <v>108</v>
      </c>
      <c r="L2269" s="480" t="s">
        <v>18</v>
      </c>
      <c r="M2269" s="474">
        <v>1558838</v>
      </c>
      <c r="N2269" s="474">
        <v>0</v>
      </c>
      <c r="O2269" s="474">
        <v>709724.58</v>
      </c>
      <c r="P2269" s="474">
        <v>0</v>
      </c>
      <c r="Q2269" s="474">
        <v>849113.42</v>
      </c>
      <c r="R2269" s="474">
        <v>0</v>
      </c>
      <c r="S2269" s="474" t="s">
        <v>18</v>
      </c>
      <c r="T2269" s="474" t="s">
        <v>18</v>
      </c>
      <c r="U2269" s="543" t="s">
        <v>18</v>
      </c>
    </row>
    <row r="2270" spans="1:21" ht="25.5" x14ac:dyDescent="0.2">
      <c r="A2270" s="466" t="s">
        <v>738</v>
      </c>
      <c r="B2270" s="514" t="s">
        <v>995</v>
      </c>
      <c r="C2270" s="56" t="s">
        <v>40</v>
      </c>
      <c r="D2270" s="195" t="s">
        <v>694</v>
      </c>
      <c r="E2270" s="56" t="s">
        <v>694</v>
      </c>
      <c r="F2270" s="195" t="s">
        <v>683</v>
      </c>
      <c r="G2270" s="56">
        <v>4</v>
      </c>
      <c r="H2270" s="467">
        <v>2186.1999999999998</v>
      </c>
      <c r="I2270" s="56" t="s">
        <v>798</v>
      </c>
      <c r="J2270" s="56">
        <v>684</v>
      </c>
      <c r="K2270" s="468">
        <v>117</v>
      </c>
      <c r="L2270" s="488" t="s">
        <v>96</v>
      </c>
      <c r="M2270" s="51">
        <v>95275</v>
      </c>
      <c r="N2270" s="51">
        <v>0</v>
      </c>
      <c r="O2270" s="51">
        <v>43377.83</v>
      </c>
      <c r="P2270" s="111">
        <v>0</v>
      </c>
      <c r="Q2270" s="51">
        <v>51897.17</v>
      </c>
      <c r="R2270" s="111">
        <v>0</v>
      </c>
      <c r="S2270" s="51">
        <v>43.580184795535637</v>
      </c>
      <c r="T2270" s="51">
        <v>43.58</v>
      </c>
      <c r="U2270" s="192">
        <v>44926</v>
      </c>
    </row>
    <row r="2271" spans="1:21" ht="13.5" thickBot="1" x14ac:dyDescent="0.25">
      <c r="A2271" s="496" t="s">
        <v>738</v>
      </c>
      <c r="B2271" s="540" t="s">
        <v>995</v>
      </c>
      <c r="C2271" s="182" t="s">
        <v>40</v>
      </c>
      <c r="D2271" s="182" t="s">
        <v>694</v>
      </c>
      <c r="E2271" s="182" t="s">
        <v>694</v>
      </c>
      <c r="F2271" s="188" t="s">
        <v>683</v>
      </c>
      <c r="G2271" s="182">
        <v>4</v>
      </c>
      <c r="H2271" s="183">
        <v>2186.1999999999998</v>
      </c>
      <c r="I2271" s="182" t="s">
        <v>798</v>
      </c>
      <c r="J2271" s="182">
        <v>684</v>
      </c>
      <c r="K2271" s="498">
        <v>117</v>
      </c>
      <c r="L2271" s="499" t="s">
        <v>95</v>
      </c>
      <c r="M2271" s="151">
        <v>1290120</v>
      </c>
      <c r="N2271" s="151">
        <v>0</v>
      </c>
      <c r="O2271" s="151">
        <v>587379.75</v>
      </c>
      <c r="P2271" s="113">
        <v>0</v>
      </c>
      <c r="Q2271" s="151">
        <v>702740.25</v>
      </c>
      <c r="R2271" s="113">
        <v>0</v>
      </c>
      <c r="S2271" s="151">
        <v>590.11984264934597</v>
      </c>
      <c r="T2271" s="151">
        <v>590.12</v>
      </c>
      <c r="U2271" s="184">
        <v>44926</v>
      </c>
    </row>
    <row r="2272" spans="1:21" ht="13.5" thickBot="1" x14ac:dyDescent="0.25">
      <c r="A2272" s="520"/>
      <c r="B2272" s="521" t="s">
        <v>31</v>
      </c>
      <c r="C2272" s="132" t="s">
        <v>18</v>
      </c>
      <c r="D2272" s="132" t="s">
        <v>18</v>
      </c>
      <c r="E2272" s="132" t="s">
        <v>18</v>
      </c>
      <c r="F2272" s="132" t="s">
        <v>18</v>
      </c>
      <c r="G2272" s="132" t="s">
        <v>18</v>
      </c>
      <c r="H2272" s="502">
        <f>H2271</f>
        <v>2186.1999999999998</v>
      </c>
      <c r="I2272" s="502" t="str">
        <f>I2271</f>
        <v>2033</v>
      </c>
      <c r="J2272" s="502">
        <f>J2271</f>
        <v>684</v>
      </c>
      <c r="K2272" s="503">
        <f>K2271</f>
        <v>117</v>
      </c>
      <c r="L2272" s="132" t="s">
        <v>18</v>
      </c>
      <c r="M2272" s="133">
        <v>1385395</v>
      </c>
      <c r="N2272" s="133">
        <v>0</v>
      </c>
      <c r="O2272" s="133">
        <v>630757.57999999996</v>
      </c>
      <c r="P2272" s="133">
        <v>0</v>
      </c>
      <c r="Q2272" s="133">
        <v>754637.42</v>
      </c>
      <c r="R2272" s="133">
        <v>0</v>
      </c>
      <c r="S2272" s="133" t="s">
        <v>18</v>
      </c>
      <c r="T2272" s="133" t="s">
        <v>18</v>
      </c>
      <c r="U2272" s="504" t="s">
        <v>18</v>
      </c>
    </row>
    <row r="2273" spans="1:21" x14ac:dyDescent="0.2">
      <c r="A2273" s="463" t="s">
        <v>742</v>
      </c>
      <c r="B2273" s="513" t="s">
        <v>996</v>
      </c>
      <c r="C2273" s="160" t="s">
        <v>40</v>
      </c>
      <c r="D2273" s="187" t="s">
        <v>686</v>
      </c>
      <c r="E2273" s="160" t="s">
        <v>686</v>
      </c>
      <c r="F2273" s="187" t="s">
        <v>668</v>
      </c>
      <c r="G2273" s="160">
        <v>5</v>
      </c>
      <c r="H2273" s="464">
        <v>4898.8</v>
      </c>
      <c r="I2273" s="160">
        <v>4389.3999999999996</v>
      </c>
      <c r="J2273" s="160"/>
      <c r="K2273" s="465">
        <v>270</v>
      </c>
      <c r="L2273" s="486" t="s">
        <v>87</v>
      </c>
      <c r="M2273" s="111">
        <v>268209</v>
      </c>
      <c r="N2273" s="111">
        <v>0</v>
      </c>
      <c r="O2273" s="111">
        <v>122113.09</v>
      </c>
      <c r="P2273" s="111">
        <v>0</v>
      </c>
      <c r="Q2273" s="111">
        <v>146095.91</v>
      </c>
      <c r="R2273" s="111">
        <v>0</v>
      </c>
      <c r="S2273" s="111">
        <v>54.749938760512777</v>
      </c>
      <c r="T2273" s="111">
        <v>54.75</v>
      </c>
      <c r="U2273" s="181">
        <v>44926</v>
      </c>
    </row>
    <row r="2274" spans="1:21" x14ac:dyDescent="0.2">
      <c r="A2274" s="466" t="s">
        <v>742</v>
      </c>
      <c r="B2274" s="514" t="s">
        <v>996</v>
      </c>
      <c r="C2274" s="56" t="s">
        <v>40</v>
      </c>
      <c r="D2274" s="56" t="s">
        <v>686</v>
      </c>
      <c r="E2274" s="56" t="s">
        <v>686</v>
      </c>
      <c r="F2274" s="56" t="s">
        <v>668</v>
      </c>
      <c r="G2274" s="56">
        <v>5</v>
      </c>
      <c r="H2274" s="57">
        <v>4898.8</v>
      </c>
      <c r="I2274" s="56">
        <v>4389.3999999999996</v>
      </c>
      <c r="J2274" s="56"/>
      <c r="K2274" s="468">
        <v>270</v>
      </c>
      <c r="L2274" s="488" t="s">
        <v>36</v>
      </c>
      <c r="M2274" s="51">
        <v>9586903</v>
      </c>
      <c r="N2274" s="51">
        <v>0</v>
      </c>
      <c r="O2274" s="51">
        <v>4364828.63</v>
      </c>
      <c r="P2274" s="111">
        <v>0</v>
      </c>
      <c r="Q2274" s="51">
        <v>5222074.37</v>
      </c>
      <c r="R2274" s="111">
        <v>0</v>
      </c>
      <c r="S2274" s="51">
        <v>1956.9900792030701</v>
      </c>
      <c r="T2274" s="51">
        <v>1956.99</v>
      </c>
      <c r="U2274" s="192">
        <v>44926</v>
      </c>
    </row>
    <row r="2275" spans="1:21" x14ac:dyDescent="0.2">
      <c r="A2275" s="478"/>
      <c r="B2275" s="510" t="s">
        <v>31</v>
      </c>
      <c r="C2275" s="480" t="s">
        <v>18</v>
      </c>
      <c r="D2275" s="480" t="s">
        <v>18</v>
      </c>
      <c r="E2275" s="480" t="s">
        <v>18</v>
      </c>
      <c r="F2275" s="480" t="s">
        <v>18</v>
      </c>
      <c r="G2275" s="480" t="s">
        <v>18</v>
      </c>
      <c r="H2275" s="481">
        <f>H2274</f>
        <v>4898.8</v>
      </c>
      <c r="I2275" s="481">
        <f>I2274</f>
        <v>4389.3999999999996</v>
      </c>
      <c r="J2275" s="481">
        <f>J2274</f>
        <v>0</v>
      </c>
      <c r="K2275" s="482">
        <f>K2274</f>
        <v>270</v>
      </c>
      <c r="L2275" s="480" t="s">
        <v>18</v>
      </c>
      <c r="M2275" s="474">
        <v>9855112</v>
      </c>
      <c r="N2275" s="474">
        <v>0</v>
      </c>
      <c r="O2275" s="474">
        <v>4486941.72</v>
      </c>
      <c r="P2275" s="474">
        <v>0</v>
      </c>
      <c r="Q2275" s="474">
        <v>5368170.28</v>
      </c>
      <c r="R2275" s="474">
        <v>0</v>
      </c>
      <c r="S2275" s="474" t="s">
        <v>18</v>
      </c>
      <c r="T2275" s="474" t="s">
        <v>18</v>
      </c>
      <c r="U2275" s="543" t="s">
        <v>18</v>
      </c>
    </row>
    <row r="2276" spans="1:21" ht="25.5" x14ac:dyDescent="0.2">
      <c r="A2276" s="466" t="s">
        <v>743</v>
      </c>
      <c r="B2276" s="514" t="s">
        <v>913</v>
      </c>
      <c r="C2276" s="56" t="s">
        <v>40</v>
      </c>
      <c r="D2276" s="56" t="s">
        <v>686</v>
      </c>
      <c r="E2276" s="56" t="s">
        <v>686</v>
      </c>
      <c r="F2276" s="56" t="s">
        <v>668</v>
      </c>
      <c r="G2276" s="56">
        <v>5</v>
      </c>
      <c r="H2276" s="57">
        <v>3011.7</v>
      </c>
      <c r="I2276" s="56">
        <v>2686.9</v>
      </c>
      <c r="J2276" s="56">
        <v>692.3</v>
      </c>
      <c r="K2276" s="468">
        <v>174</v>
      </c>
      <c r="L2276" s="488" t="s">
        <v>462</v>
      </c>
      <c r="M2276" s="51">
        <v>125226</v>
      </c>
      <c r="N2276" s="51">
        <v>0</v>
      </c>
      <c r="O2276" s="51">
        <v>57014.240000000005</v>
      </c>
      <c r="P2276" s="111">
        <v>0</v>
      </c>
      <c r="Q2276" s="51">
        <v>68211.759999999995</v>
      </c>
      <c r="R2276" s="111">
        <v>0</v>
      </c>
      <c r="S2276" s="51">
        <v>41.579838629345552</v>
      </c>
      <c r="T2276" s="51">
        <v>41.58</v>
      </c>
      <c r="U2276" s="192">
        <v>44926</v>
      </c>
    </row>
    <row r="2277" spans="1:21" ht="25.5" x14ac:dyDescent="0.2">
      <c r="A2277" s="466" t="s">
        <v>743</v>
      </c>
      <c r="B2277" s="514" t="s">
        <v>913</v>
      </c>
      <c r="C2277" s="56" t="s">
        <v>40</v>
      </c>
      <c r="D2277" s="56" t="s">
        <v>686</v>
      </c>
      <c r="E2277" s="56" t="s">
        <v>686</v>
      </c>
      <c r="F2277" s="56" t="s">
        <v>668</v>
      </c>
      <c r="G2277" s="56">
        <v>5</v>
      </c>
      <c r="H2277" s="57">
        <v>3011.7</v>
      </c>
      <c r="I2277" s="56">
        <v>2686.9</v>
      </c>
      <c r="J2277" s="56">
        <v>692.3</v>
      </c>
      <c r="K2277" s="468">
        <v>174</v>
      </c>
      <c r="L2277" s="488" t="s">
        <v>96</v>
      </c>
      <c r="M2277" s="51">
        <v>166969</v>
      </c>
      <c r="N2277" s="51">
        <v>0</v>
      </c>
      <c r="O2277" s="51">
        <v>76019.45</v>
      </c>
      <c r="P2277" s="111">
        <v>0</v>
      </c>
      <c r="Q2277" s="51">
        <v>90949.55</v>
      </c>
      <c r="R2277" s="111">
        <v>0</v>
      </c>
      <c r="S2277" s="51">
        <v>55.440116877511045</v>
      </c>
      <c r="T2277" s="51">
        <v>55.44</v>
      </c>
      <c r="U2277" s="192">
        <v>44926</v>
      </c>
    </row>
    <row r="2278" spans="1:21" ht="25.5" x14ac:dyDescent="0.2">
      <c r="A2278" s="466" t="s">
        <v>743</v>
      </c>
      <c r="B2278" s="514" t="s">
        <v>913</v>
      </c>
      <c r="C2278" s="56" t="s">
        <v>40</v>
      </c>
      <c r="D2278" s="56" t="s">
        <v>686</v>
      </c>
      <c r="E2278" s="56" t="s">
        <v>686</v>
      </c>
      <c r="F2278" s="56" t="s">
        <v>668</v>
      </c>
      <c r="G2278" s="56">
        <v>5</v>
      </c>
      <c r="H2278" s="57">
        <v>3011.7</v>
      </c>
      <c r="I2278" s="56">
        <v>2686.9</v>
      </c>
      <c r="J2278" s="56">
        <v>692.3</v>
      </c>
      <c r="K2278" s="468">
        <v>174</v>
      </c>
      <c r="L2278" s="488" t="s">
        <v>95</v>
      </c>
      <c r="M2278" s="51">
        <v>1496453</v>
      </c>
      <c r="N2278" s="51">
        <v>0</v>
      </c>
      <c r="O2278" s="51">
        <v>681321.27</v>
      </c>
      <c r="P2278" s="111">
        <v>0</v>
      </c>
      <c r="Q2278" s="51">
        <v>815131.73</v>
      </c>
      <c r="R2278" s="111">
        <v>0</v>
      </c>
      <c r="S2278" s="51">
        <v>496.87983530896173</v>
      </c>
      <c r="T2278" s="51">
        <v>496.88</v>
      </c>
      <c r="U2278" s="192">
        <v>44926</v>
      </c>
    </row>
    <row r="2279" spans="1:21" ht="26.25" thickBot="1" x14ac:dyDescent="0.25">
      <c r="A2279" s="496" t="s">
        <v>743</v>
      </c>
      <c r="B2279" s="540" t="s">
        <v>913</v>
      </c>
      <c r="C2279" s="182" t="s">
        <v>40</v>
      </c>
      <c r="D2279" s="182" t="s">
        <v>686</v>
      </c>
      <c r="E2279" s="182" t="s">
        <v>686</v>
      </c>
      <c r="F2279" s="182" t="s">
        <v>668</v>
      </c>
      <c r="G2279" s="182">
        <v>5</v>
      </c>
      <c r="H2279" s="183">
        <v>3011.7</v>
      </c>
      <c r="I2279" s="182">
        <v>2686.9</v>
      </c>
      <c r="J2279" s="182">
        <v>692.3</v>
      </c>
      <c r="K2279" s="498">
        <v>174</v>
      </c>
      <c r="L2279" s="499" t="s">
        <v>48</v>
      </c>
      <c r="M2279" s="151">
        <v>1802713</v>
      </c>
      <c r="N2279" s="151">
        <v>0</v>
      </c>
      <c r="O2279" s="151">
        <v>820758.62</v>
      </c>
      <c r="P2279" s="113">
        <v>0</v>
      </c>
      <c r="Q2279" s="151">
        <v>981954.38</v>
      </c>
      <c r="R2279" s="113">
        <v>0</v>
      </c>
      <c r="S2279" s="151">
        <v>598.56991068167486</v>
      </c>
      <c r="T2279" s="151">
        <v>598.57000000000005</v>
      </c>
      <c r="U2279" s="184">
        <v>44926</v>
      </c>
    </row>
    <row r="2280" spans="1:21" ht="13.5" thickBot="1" x14ac:dyDescent="0.25">
      <c r="A2280" s="520"/>
      <c r="B2280" s="521" t="s">
        <v>31</v>
      </c>
      <c r="C2280" s="132" t="s">
        <v>18</v>
      </c>
      <c r="D2280" s="132" t="s">
        <v>18</v>
      </c>
      <c r="E2280" s="132" t="s">
        <v>18</v>
      </c>
      <c r="F2280" s="132" t="s">
        <v>18</v>
      </c>
      <c r="G2280" s="132" t="s">
        <v>18</v>
      </c>
      <c r="H2280" s="502">
        <f>H2279</f>
        <v>3011.7</v>
      </c>
      <c r="I2280" s="502">
        <f>I2279</f>
        <v>2686.9</v>
      </c>
      <c r="J2280" s="502">
        <f>J2279</f>
        <v>692.3</v>
      </c>
      <c r="K2280" s="503">
        <f>K2279</f>
        <v>174</v>
      </c>
      <c r="L2280" s="132" t="s">
        <v>18</v>
      </c>
      <c r="M2280" s="133">
        <v>3591361</v>
      </c>
      <c r="N2280" s="133">
        <v>0</v>
      </c>
      <c r="O2280" s="133">
        <v>1635113.58</v>
      </c>
      <c r="P2280" s="133">
        <v>0</v>
      </c>
      <c r="Q2280" s="133">
        <v>1956247.42</v>
      </c>
      <c r="R2280" s="133">
        <v>0</v>
      </c>
      <c r="S2280" s="133" t="s">
        <v>18</v>
      </c>
      <c r="T2280" s="133" t="s">
        <v>18</v>
      </c>
      <c r="U2280" s="504" t="s">
        <v>18</v>
      </c>
    </row>
    <row r="2281" spans="1:21" ht="25.5" x14ac:dyDescent="0.2">
      <c r="A2281" s="463" t="s">
        <v>744</v>
      </c>
      <c r="B2281" s="513" t="s">
        <v>997</v>
      </c>
      <c r="C2281" s="160" t="s">
        <v>40</v>
      </c>
      <c r="D2281" s="187" t="s">
        <v>686</v>
      </c>
      <c r="E2281" s="160" t="s">
        <v>686</v>
      </c>
      <c r="F2281" s="187" t="s">
        <v>668</v>
      </c>
      <c r="G2281" s="160">
        <v>5</v>
      </c>
      <c r="H2281" s="161">
        <v>5718.9</v>
      </c>
      <c r="I2281" s="160">
        <v>5415.6</v>
      </c>
      <c r="J2281" s="160">
        <v>1386.3</v>
      </c>
      <c r="K2281" s="465">
        <v>360</v>
      </c>
      <c r="L2281" s="486" t="s">
        <v>96</v>
      </c>
      <c r="M2281" s="111">
        <v>317056</v>
      </c>
      <c r="N2281" s="111">
        <v>0</v>
      </c>
      <c r="O2281" s="111">
        <v>144352.68</v>
      </c>
      <c r="P2281" s="111">
        <v>0</v>
      </c>
      <c r="Q2281" s="111">
        <v>172703.32</v>
      </c>
      <c r="R2281" s="111">
        <v>0</v>
      </c>
      <c r="S2281" s="111">
        <v>55.440032174019485</v>
      </c>
      <c r="T2281" s="111">
        <v>55.44</v>
      </c>
      <c r="U2281" s="181">
        <v>44926</v>
      </c>
    </row>
    <row r="2282" spans="1:21" ht="25.5" x14ac:dyDescent="0.2">
      <c r="A2282" s="466" t="s">
        <v>744</v>
      </c>
      <c r="B2282" s="514" t="s">
        <v>997</v>
      </c>
      <c r="C2282" s="56" t="s">
        <v>40</v>
      </c>
      <c r="D2282" s="195" t="s">
        <v>686</v>
      </c>
      <c r="E2282" s="56" t="s">
        <v>686</v>
      </c>
      <c r="F2282" s="195" t="s">
        <v>668</v>
      </c>
      <c r="G2282" s="56">
        <v>5</v>
      </c>
      <c r="H2282" s="57">
        <v>5718.9</v>
      </c>
      <c r="I2282" s="56">
        <v>5415.6</v>
      </c>
      <c r="J2282" s="56">
        <v>1386.3</v>
      </c>
      <c r="K2282" s="468">
        <v>360</v>
      </c>
      <c r="L2282" s="488" t="s">
        <v>95</v>
      </c>
      <c r="M2282" s="51">
        <v>2841607</v>
      </c>
      <c r="N2282" s="51">
        <v>0</v>
      </c>
      <c r="O2282" s="51">
        <v>1293757.49</v>
      </c>
      <c r="P2282" s="111">
        <v>0</v>
      </c>
      <c r="Q2282" s="51">
        <v>1547849.51</v>
      </c>
      <c r="R2282" s="111">
        <v>0</v>
      </c>
      <c r="S2282" s="51">
        <v>496.87999440451836</v>
      </c>
      <c r="T2282" s="51">
        <v>496.88</v>
      </c>
      <c r="U2282" s="192">
        <v>44926</v>
      </c>
    </row>
    <row r="2283" spans="1:21" ht="25.5" x14ac:dyDescent="0.2">
      <c r="A2283" s="466" t="s">
        <v>744</v>
      </c>
      <c r="B2283" s="514" t="s">
        <v>997</v>
      </c>
      <c r="C2283" s="56" t="s">
        <v>40</v>
      </c>
      <c r="D2283" s="195" t="s">
        <v>686</v>
      </c>
      <c r="E2283" s="56" t="s">
        <v>686</v>
      </c>
      <c r="F2283" s="195" t="s">
        <v>668</v>
      </c>
      <c r="G2283" s="56">
        <v>5</v>
      </c>
      <c r="H2283" s="57">
        <v>5718.9</v>
      </c>
      <c r="I2283" s="56">
        <v>5415.6</v>
      </c>
      <c r="J2283" s="56">
        <v>1386.3</v>
      </c>
      <c r="K2283" s="468">
        <v>360</v>
      </c>
      <c r="L2283" s="488" t="s">
        <v>462</v>
      </c>
      <c r="M2283" s="51">
        <v>237792</v>
      </c>
      <c r="N2283" s="51">
        <v>0</v>
      </c>
      <c r="O2283" s="51">
        <v>108264.51</v>
      </c>
      <c r="P2283" s="111">
        <v>0</v>
      </c>
      <c r="Q2283" s="51">
        <v>129527.49</v>
      </c>
      <c r="R2283" s="111">
        <v>0</v>
      </c>
      <c r="S2283" s="51">
        <v>41.580024130514609</v>
      </c>
      <c r="T2283" s="51">
        <v>41.58</v>
      </c>
      <c r="U2283" s="192">
        <v>44926</v>
      </c>
    </row>
    <row r="2284" spans="1:21" ht="25.5" x14ac:dyDescent="0.2">
      <c r="A2284" s="466" t="s">
        <v>744</v>
      </c>
      <c r="B2284" s="514" t="s">
        <v>997</v>
      </c>
      <c r="C2284" s="56" t="s">
        <v>40</v>
      </c>
      <c r="D2284" s="56" t="s">
        <v>686</v>
      </c>
      <c r="E2284" s="56" t="s">
        <v>686</v>
      </c>
      <c r="F2284" s="56" t="s">
        <v>668</v>
      </c>
      <c r="G2284" s="56">
        <v>5</v>
      </c>
      <c r="H2284" s="57">
        <v>5718.9</v>
      </c>
      <c r="I2284" s="56">
        <v>2729.9</v>
      </c>
      <c r="J2284" s="56">
        <v>1386.3</v>
      </c>
      <c r="K2284" s="468">
        <v>360</v>
      </c>
      <c r="L2284" s="488" t="s">
        <v>48</v>
      </c>
      <c r="M2284" s="51">
        <v>3423162</v>
      </c>
      <c r="N2284" s="51">
        <v>0</v>
      </c>
      <c r="O2284" s="51">
        <v>1558534.13</v>
      </c>
      <c r="P2284" s="111">
        <v>0</v>
      </c>
      <c r="Q2284" s="51">
        <v>1864627.87</v>
      </c>
      <c r="R2284" s="111">
        <v>0</v>
      </c>
      <c r="S2284" s="51">
        <v>598.57000472118773</v>
      </c>
      <c r="T2284" s="51">
        <v>598.57000000000005</v>
      </c>
      <c r="U2284" s="192">
        <v>44926</v>
      </c>
    </row>
    <row r="2285" spans="1:21" x14ac:dyDescent="0.2">
      <c r="A2285" s="478"/>
      <c r="B2285" s="510" t="s">
        <v>31</v>
      </c>
      <c r="C2285" s="480" t="s">
        <v>18</v>
      </c>
      <c r="D2285" s="480" t="s">
        <v>18</v>
      </c>
      <c r="E2285" s="480" t="s">
        <v>18</v>
      </c>
      <c r="F2285" s="480" t="s">
        <v>18</v>
      </c>
      <c r="G2285" s="480" t="s">
        <v>18</v>
      </c>
      <c r="H2285" s="481">
        <f>H2284</f>
        <v>5718.9</v>
      </c>
      <c r="I2285" s="481">
        <f>I2284</f>
        <v>2729.9</v>
      </c>
      <c r="J2285" s="481">
        <f>J2284</f>
        <v>1386.3</v>
      </c>
      <c r="K2285" s="482">
        <f>K2284</f>
        <v>360</v>
      </c>
      <c r="L2285" s="480" t="s">
        <v>18</v>
      </c>
      <c r="M2285" s="474">
        <v>6819617</v>
      </c>
      <c r="N2285" s="474">
        <v>0</v>
      </c>
      <c r="O2285" s="474">
        <v>3104908.8099999996</v>
      </c>
      <c r="P2285" s="474">
        <v>0</v>
      </c>
      <c r="Q2285" s="474">
        <v>3714708.1900000004</v>
      </c>
      <c r="R2285" s="474">
        <v>0</v>
      </c>
      <c r="S2285" s="474" t="s">
        <v>18</v>
      </c>
      <c r="T2285" s="474" t="s">
        <v>18</v>
      </c>
      <c r="U2285" s="543" t="s">
        <v>18</v>
      </c>
    </row>
    <row r="2286" spans="1:21" ht="25.5" x14ac:dyDescent="0.2">
      <c r="A2286" s="466" t="s">
        <v>746</v>
      </c>
      <c r="B2286" s="514" t="s">
        <v>915</v>
      </c>
      <c r="C2286" s="56" t="s">
        <v>40</v>
      </c>
      <c r="D2286" s="195" t="s">
        <v>688</v>
      </c>
      <c r="E2286" s="56" t="s">
        <v>688</v>
      </c>
      <c r="F2286" s="195" t="s">
        <v>683</v>
      </c>
      <c r="G2286" s="56">
        <v>4</v>
      </c>
      <c r="H2286" s="57">
        <v>2221.6999999999998</v>
      </c>
      <c r="I2286" s="56">
        <v>2004.4</v>
      </c>
      <c r="J2286" s="56">
        <v>676</v>
      </c>
      <c r="K2286" s="468">
        <v>144</v>
      </c>
      <c r="L2286" s="488" t="s">
        <v>95</v>
      </c>
      <c r="M2286" s="51">
        <v>1311070</v>
      </c>
      <c r="N2286" s="51">
        <v>0</v>
      </c>
      <c r="O2286" s="51">
        <v>596918.09</v>
      </c>
      <c r="P2286" s="111">
        <v>0</v>
      </c>
      <c r="Q2286" s="51">
        <v>714151.91</v>
      </c>
      <c r="R2286" s="111">
        <v>0</v>
      </c>
      <c r="S2286" s="51">
        <v>590.12017824188695</v>
      </c>
      <c r="T2286" s="51">
        <v>590.12</v>
      </c>
      <c r="U2286" s="192">
        <v>44926</v>
      </c>
    </row>
    <row r="2287" spans="1:21" ht="25.5" x14ac:dyDescent="0.2">
      <c r="A2287" s="466" t="s">
        <v>746</v>
      </c>
      <c r="B2287" s="514" t="s">
        <v>915</v>
      </c>
      <c r="C2287" s="56" t="s">
        <v>40</v>
      </c>
      <c r="D2287" s="195" t="s">
        <v>688</v>
      </c>
      <c r="E2287" s="56" t="s">
        <v>688</v>
      </c>
      <c r="F2287" s="195" t="s">
        <v>683</v>
      </c>
      <c r="G2287" s="56">
        <v>4</v>
      </c>
      <c r="H2287" s="57">
        <v>2221.6999999999998</v>
      </c>
      <c r="I2287" s="56">
        <v>2004.4</v>
      </c>
      <c r="J2287" s="56">
        <v>676</v>
      </c>
      <c r="K2287" s="468">
        <v>144</v>
      </c>
      <c r="L2287" s="488" t="s">
        <v>37</v>
      </c>
      <c r="M2287" s="51">
        <v>72605</v>
      </c>
      <c r="N2287" s="51">
        <v>0</v>
      </c>
      <c r="O2287" s="51">
        <v>33056.39</v>
      </c>
      <c r="P2287" s="111">
        <v>0</v>
      </c>
      <c r="Q2287" s="51">
        <v>39548.61</v>
      </c>
      <c r="R2287" s="111">
        <v>0</v>
      </c>
      <c r="S2287" s="51">
        <v>32.679929783499126</v>
      </c>
      <c r="T2287" s="51">
        <v>32.68</v>
      </c>
      <c r="U2287" s="192">
        <v>44926</v>
      </c>
    </row>
    <row r="2288" spans="1:21" ht="25.5" x14ac:dyDescent="0.2">
      <c r="A2288" s="466" t="s">
        <v>746</v>
      </c>
      <c r="B2288" s="514" t="s">
        <v>915</v>
      </c>
      <c r="C2288" s="56" t="s">
        <v>40</v>
      </c>
      <c r="D2288" s="56" t="s">
        <v>688</v>
      </c>
      <c r="E2288" s="56" t="s">
        <v>688</v>
      </c>
      <c r="F2288" s="195" t="s">
        <v>683</v>
      </c>
      <c r="G2288" s="56">
        <v>4</v>
      </c>
      <c r="H2288" s="57">
        <v>2221.6999999999998</v>
      </c>
      <c r="I2288" s="56">
        <v>5411.4</v>
      </c>
      <c r="J2288" s="56">
        <v>676</v>
      </c>
      <c r="K2288" s="468">
        <v>144</v>
      </c>
      <c r="L2288" s="488" t="s">
        <v>41</v>
      </c>
      <c r="M2288" s="51">
        <v>718298</v>
      </c>
      <c r="N2288" s="51">
        <v>0</v>
      </c>
      <c r="O2288" s="51">
        <v>327034.46000000002</v>
      </c>
      <c r="P2288" s="111">
        <v>0</v>
      </c>
      <c r="Q2288" s="51">
        <v>391263.54</v>
      </c>
      <c r="R2288" s="111">
        <v>0</v>
      </c>
      <c r="S2288" s="51">
        <v>323.31007786829906</v>
      </c>
      <c r="T2288" s="51">
        <v>323.31</v>
      </c>
      <c r="U2288" s="192">
        <v>44926</v>
      </c>
    </row>
    <row r="2289" spans="1:21" ht="25.5" x14ac:dyDescent="0.2">
      <c r="A2289" s="466" t="s">
        <v>746</v>
      </c>
      <c r="B2289" s="514" t="s">
        <v>915</v>
      </c>
      <c r="C2289" s="56" t="s">
        <v>40</v>
      </c>
      <c r="D2289" s="56" t="s">
        <v>688</v>
      </c>
      <c r="E2289" s="56" t="s">
        <v>688</v>
      </c>
      <c r="F2289" s="195" t="s">
        <v>683</v>
      </c>
      <c r="G2289" s="56">
        <v>4</v>
      </c>
      <c r="H2289" s="467">
        <v>2221.6999999999998</v>
      </c>
      <c r="I2289" s="56">
        <v>5411.4</v>
      </c>
      <c r="J2289" s="56">
        <v>676</v>
      </c>
      <c r="K2289" s="468">
        <v>144</v>
      </c>
      <c r="L2289" s="488" t="s">
        <v>111</v>
      </c>
      <c r="M2289" s="51">
        <v>145233</v>
      </c>
      <c r="N2289" s="51">
        <v>0</v>
      </c>
      <c r="O2289" s="51">
        <v>66123.25</v>
      </c>
      <c r="P2289" s="111">
        <v>0</v>
      </c>
      <c r="Q2289" s="51">
        <v>79109.75</v>
      </c>
      <c r="R2289" s="111">
        <v>0</v>
      </c>
      <c r="S2289" s="51">
        <v>65.370211999819958</v>
      </c>
      <c r="T2289" s="51">
        <v>65.37</v>
      </c>
      <c r="U2289" s="192">
        <v>44926</v>
      </c>
    </row>
    <row r="2290" spans="1:21" ht="26.25" thickBot="1" x14ac:dyDescent="0.25">
      <c r="A2290" s="496" t="s">
        <v>746</v>
      </c>
      <c r="B2290" s="540" t="s">
        <v>915</v>
      </c>
      <c r="C2290" s="182" t="s">
        <v>40</v>
      </c>
      <c r="D2290" s="188" t="s">
        <v>688</v>
      </c>
      <c r="E2290" s="182" t="s">
        <v>688</v>
      </c>
      <c r="F2290" s="188" t="s">
        <v>683</v>
      </c>
      <c r="G2290" s="182">
        <v>4</v>
      </c>
      <c r="H2290" s="183">
        <v>2221.6999999999998</v>
      </c>
      <c r="I2290" s="182">
        <v>2004.4</v>
      </c>
      <c r="J2290" s="182">
        <v>676</v>
      </c>
      <c r="K2290" s="498">
        <v>144</v>
      </c>
      <c r="L2290" s="499" t="s">
        <v>83</v>
      </c>
      <c r="M2290" s="151">
        <v>13661078</v>
      </c>
      <c r="N2290" s="151">
        <v>0</v>
      </c>
      <c r="O2290" s="151">
        <v>6219762.9800000004</v>
      </c>
      <c r="P2290" s="113">
        <v>0</v>
      </c>
      <c r="Q2290" s="151">
        <v>7441315.0199999996</v>
      </c>
      <c r="R2290" s="113">
        <v>0</v>
      </c>
      <c r="S2290" s="151">
        <v>6148.9300985731652</v>
      </c>
      <c r="T2290" s="151">
        <v>6148.93</v>
      </c>
      <c r="U2290" s="184">
        <v>44926</v>
      </c>
    </row>
    <row r="2291" spans="1:21" ht="13.5" thickBot="1" x14ac:dyDescent="0.25">
      <c r="A2291" s="520"/>
      <c r="B2291" s="521" t="s">
        <v>31</v>
      </c>
      <c r="C2291" s="132" t="s">
        <v>18</v>
      </c>
      <c r="D2291" s="132" t="s">
        <v>18</v>
      </c>
      <c r="E2291" s="132" t="s">
        <v>18</v>
      </c>
      <c r="F2291" s="132" t="s">
        <v>18</v>
      </c>
      <c r="G2291" s="132" t="s">
        <v>18</v>
      </c>
      <c r="H2291" s="502">
        <f>H2290</f>
        <v>2221.6999999999998</v>
      </c>
      <c r="I2291" s="502">
        <f>I2290</f>
        <v>2004.4</v>
      </c>
      <c r="J2291" s="502">
        <f>J2290</f>
        <v>676</v>
      </c>
      <c r="K2291" s="503">
        <f>K2290</f>
        <v>144</v>
      </c>
      <c r="L2291" s="132" t="s">
        <v>18</v>
      </c>
      <c r="M2291" s="133">
        <v>15908284</v>
      </c>
      <c r="N2291" s="133">
        <v>0</v>
      </c>
      <c r="O2291" s="133">
        <v>7242895.1699999999</v>
      </c>
      <c r="P2291" s="133">
        <v>0</v>
      </c>
      <c r="Q2291" s="133">
        <v>8665388.8300000001</v>
      </c>
      <c r="R2291" s="133">
        <v>0</v>
      </c>
      <c r="S2291" s="133" t="s">
        <v>18</v>
      </c>
      <c r="T2291" s="133" t="s">
        <v>18</v>
      </c>
      <c r="U2291" s="504" t="s">
        <v>18</v>
      </c>
    </row>
    <row r="2292" spans="1:21" ht="25.5" x14ac:dyDescent="0.2">
      <c r="A2292" s="463" t="s">
        <v>747</v>
      </c>
      <c r="B2292" s="513" t="s">
        <v>964</v>
      </c>
      <c r="C2292" s="160" t="s">
        <v>40</v>
      </c>
      <c r="D2292" s="187" t="s">
        <v>781</v>
      </c>
      <c r="E2292" s="160" t="s">
        <v>781</v>
      </c>
      <c r="F2292" s="187" t="s">
        <v>683</v>
      </c>
      <c r="G2292" s="160">
        <v>4</v>
      </c>
      <c r="H2292" s="464">
        <v>2720.4</v>
      </c>
      <c r="I2292" s="160">
        <v>2554.4</v>
      </c>
      <c r="J2292" s="160">
        <v>723.3</v>
      </c>
      <c r="K2292" s="465">
        <v>147</v>
      </c>
      <c r="L2292" s="486" t="s">
        <v>96</v>
      </c>
      <c r="M2292" s="111">
        <v>118555</v>
      </c>
      <c r="N2292" s="111">
        <v>0</v>
      </c>
      <c r="O2292" s="111">
        <v>53977</v>
      </c>
      <c r="P2292" s="111">
        <v>0</v>
      </c>
      <c r="Q2292" s="111">
        <v>64578</v>
      </c>
      <c r="R2292" s="111">
        <v>0</v>
      </c>
      <c r="S2292" s="111">
        <v>43.579988237023969</v>
      </c>
      <c r="T2292" s="111">
        <v>43.58</v>
      </c>
      <c r="U2292" s="181">
        <v>44926</v>
      </c>
    </row>
    <row r="2293" spans="1:21" x14ac:dyDescent="0.2">
      <c r="A2293" s="466" t="s">
        <v>747</v>
      </c>
      <c r="B2293" s="514" t="s">
        <v>964</v>
      </c>
      <c r="C2293" s="56" t="s">
        <v>40</v>
      </c>
      <c r="D2293" s="195" t="s">
        <v>781</v>
      </c>
      <c r="E2293" s="56" t="s">
        <v>781</v>
      </c>
      <c r="F2293" s="195" t="s">
        <v>683</v>
      </c>
      <c r="G2293" s="56">
        <v>4</v>
      </c>
      <c r="H2293" s="57">
        <v>2720.4</v>
      </c>
      <c r="I2293" s="56">
        <v>2554.4</v>
      </c>
      <c r="J2293" s="56">
        <v>723.3</v>
      </c>
      <c r="K2293" s="468">
        <v>147</v>
      </c>
      <c r="L2293" s="488" t="s">
        <v>95</v>
      </c>
      <c r="M2293" s="51">
        <v>1605362</v>
      </c>
      <c r="N2293" s="51">
        <v>0</v>
      </c>
      <c r="O2293" s="51">
        <v>730906.53</v>
      </c>
      <c r="P2293" s="111">
        <v>0</v>
      </c>
      <c r="Q2293" s="51">
        <v>874455.47</v>
      </c>
      <c r="R2293" s="111">
        <v>0</v>
      </c>
      <c r="S2293" s="51">
        <v>590.1198353183355</v>
      </c>
      <c r="T2293" s="51">
        <v>590.12</v>
      </c>
      <c r="U2293" s="192">
        <v>44926</v>
      </c>
    </row>
    <row r="2294" spans="1:21" x14ac:dyDescent="0.2">
      <c r="A2294" s="466" t="s">
        <v>747</v>
      </c>
      <c r="B2294" s="514" t="s">
        <v>964</v>
      </c>
      <c r="C2294" s="56" t="s">
        <v>40</v>
      </c>
      <c r="D2294" s="195" t="s">
        <v>781</v>
      </c>
      <c r="E2294" s="56" t="s">
        <v>781</v>
      </c>
      <c r="F2294" s="195" t="s">
        <v>683</v>
      </c>
      <c r="G2294" s="56">
        <v>4</v>
      </c>
      <c r="H2294" s="57">
        <v>2720.4</v>
      </c>
      <c r="I2294" s="56">
        <v>2554.4</v>
      </c>
      <c r="J2294" s="56">
        <v>723.3</v>
      </c>
      <c r="K2294" s="468">
        <v>147</v>
      </c>
      <c r="L2294" s="488" t="s">
        <v>93</v>
      </c>
      <c r="M2294" s="51">
        <v>62243</v>
      </c>
      <c r="N2294" s="51">
        <v>0</v>
      </c>
      <c r="O2294" s="51">
        <v>28338.660000000003</v>
      </c>
      <c r="P2294" s="111">
        <v>0</v>
      </c>
      <c r="Q2294" s="51">
        <v>33904.339999999997</v>
      </c>
      <c r="R2294" s="111">
        <v>0</v>
      </c>
      <c r="S2294" s="51">
        <v>22.880091163064254</v>
      </c>
      <c r="T2294" s="51">
        <v>22.88</v>
      </c>
      <c r="U2294" s="192">
        <v>44926</v>
      </c>
    </row>
    <row r="2295" spans="1:21" x14ac:dyDescent="0.2">
      <c r="A2295" s="466" t="s">
        <v>747</v>
      </c>
      <c r="B2295" s="514" t="s">
        <v>964</v>
      </c>
      <c r="C2295" s="56" t="s">
        <v>40</v>
      </c>
      <c r="D2295" s="195" t="s">
        <v>781</v>
      </c>
      <c r="E2295" s="56" t="s">
        <v>781</v>
      </c>
      <c r="F2295" s="195" t="s">
        <v>683</v>
      </c>
      <c r="G2295" s="56">
        <v>4</v>
      </c>
      <c r="H2295" s="57">
        <v>2720.4</v>
      </c>
      <c r="I2295" s="56">
        <v>2554.4</v>
      </c>
      <c r="J2295" s="56">
        <v>723.3</v>
      </c>
      <c r="K2295" s="468">
        <v>147</v>
      </c>
      <c r="L2295" s="488" t="s">
        <v>49</v>
      </c>
      <c r="M2295" s="51">
        <v>3764364</v>
      </c>
      <c r="N2295" s="51">
        <v>0</v>
      </c>
      <c r="O2295" s="51">
        <v>1713880.25</v>
      </c>
      <c r="P2295" s="111">
        <v>0</v>
      </c>
      <c r="Q2295" s="51">
        <v>2050483.75</v>
      </c>
      <c r="R2295" s="111">
        <v>0</v>
      </c>
      <c r="S2295" s="51">
        <v>5204.4296972210705</v>
      </c>
      <c r="T2295" s="51">
        <v>5204.43</v>
      </c>
      <c r="U2295" s="192">
        <v>44926</v>
      </c>
    </row>
    <row r="2296" spans="1:21" x14ac:dyDescent="0.2">
      <c r="A2296" s="466" t="s">
        <v>747</v>
      </c>
      <c r="B2296" s="514" t="s">
        <v>964</v>
      </c>
      <c r="C2296" s="56" t="s">
        <v>40</v>
      </c>
      <c r="D2296" s="195" t="s">
        <v>781</v>
      </c>
      <c r="E2296" s="56" t="s">
        <v>781</v>
      </c>
      <c r="F2296" s="195" t="s">
        <v>683</v>
      </c>
      <c r="G2296" s="56">
        <v>4</v>
      </c>
      <c r="H2296" s="467">
        <v>2720.4</v>
      </c>
      <c r="I2296" s="56">
        <v>2554.4</v>
      </c>
      <c r="J2296" s="56">
        <v>723.3</v>
      </c>
      <c r="K2296" s="468">
        <v>147</v>
      </c>
      <c r="L2296" s="488" t="s">
        <v>94</v>
      </c>
      <c r="M2296" s="51">
        <v>88903</v>
      </c>
      <c r="N2296" s="51">
        <v>0</v>
      </c>
      <c r="O2296" s="51">
        <v>40476.720000000001</v>
      </c>
      <c r="P2296" s="111">
        <v>0</v>
      </c>
      <c r="Q2296" s="51">
        <v>48426.28</v>
      </c>
      <c r="R2296" s="111">
        <v>0</v>
      </c>
      <c r="S2296" s="51">
        <v>32.680120570504336</v>
      </c>
      <c r="T2296" s="51">
        <v>32.68</v>
      </c>
      <c r="U2296" s="192">
        <v>44926</v>
      </c>
    </row>
    <row r="2297" spans="1:21" x14ac:dyDescent="0.2">
      <c r="A2297" s="466" t="s">
        <v>747</v>
      </c>
      <c r="B2297" s="514" t="s">
        <v>964</v>
      </c>
      <c r="C2297" s="56" t="s">
        <v>40</v>
      </c>
      <c r="D2297" s="56" t="s">
        <v>781</v>
      </c>
      <c r="E2297" s="56" t="s">
        <v>781</v>
      </c>
      <c r="F2297" s="195" t="s">
        <v>683</v>
      </c>
      <c r="G2297" s="56">
        <v>4</v>
      </c>
      <c r="H2297" s="57">
        <v>2720.4</v>
      </c>
      <c r="I2297" s="56">
        <v>2554.4</v>
      </c>
      <c r="J2297" s="56">
        <v>723.3</v>
      </c>
      <c r="K2297" s="468">
        <v>147</v>
      </c>
      <c r="L2297" s="488" t="s">
        <v>34</v>
      </c>
      <c r="M2297" s="51">
        <v>741363</v>
      </c>
      <c r="N2297" s="51">
        <v>0</v>
      </c>
      <c r="O2297" s="51">
        <v>337535.74</v>
      </c>
      <c r="P2297" s="111">
        <v>0</v>
      </c>
      <c r="Q2297" s="51">
        <v>403827.26</v>
      </c>
      <c r="R2297" s="111">
        <v>0</v>
      </c>
      <c r="S2297" s="51">
        <v>272.51985002205555</v>
      </c>
      <c r="T2297" s="51">
        <v>272.52</v>
      </c>
      <c r="U2297" s="192">
        <v>44926</v>
      </c>
    </row>
    <row r="2298" spans="1:21" x14ac:dyDescent="0.2">
      <c r="A2298" s="478"/>
      <c r="B2298" s="510" t="s">
        <v>31</v>
      </c>
      <c r="C2298" s="480" t="s">
        <v>18</v>
      </c>
      <c r="D2298" s="480" t="s">
        <v>18</v>
      </c>
      <c r="E2298" s="480" t="s">
        <v>18</v>
      </c>
      <c r="F2298" s="480" t="s">
        <v>18</v>
      </c>
      <c r="G2298" s="480" t="s">
        <v>18</v>
      </c>
      <c r="H2298" s="481">
        <f>H2297</f>
        <v>2720.4</v>
      </c>
      <c r="I2298" s="481">
        <f>I2297</f>
        <v>2554.4</v>
      </c>
      <c r="J2298" s="481">
        <f>J2297</f>
        <v>723.3</v>
      </c>
      <c r="K2298" s="482">
        <f>K2297</f>
        <v>147</v>
      </c>
      <c r="L2298" s="480" t="s">
        <v>18</v>
      </c>
      <c r="M2298" s="474">
        <v>6380790</v>
      </c>
      <c r="N2298" s="474">
        <v>0</v>
      </c>
      <c r="O2298" s="474">
        <v>2905114.9000000004</v>
      </c>
      <c r="P2298" s="474">
        <v>0</v>
      </c>
      <c r="Q2298" s="474">
        <v>3475675.0999999996</v>
      </c>
      <c r="R2298" s="474">
        <v>0</v>
      </c>
      <c r="S2298" s="474" t="s">
        <v>18</v>
      </c>
      <c r="T2298" s="474" t="s">
        <v>18</v>
      </c>
      <c r="U2298" s="543" t="s">
        <v>18</v>
      </c>
    </row>
    <row r="2299" spans="1:21" x14ac:dyDescent="0.2">
      <c r="A2299" s="466" t="s">
        <v>748</v>
      </c>
      <c r="B2299" s="514" t="s">
        <v>965</v>
      </c>
      <c r="C2299" s="56" t="s">
        <v>40</v>
      </c>
      <c r="D2299" s="195" t="s">
        <v>689</v>
      </c>
      <c r="E2299" s="56" t="s">
        <v>689</v>
      </c>
      <c r="F2299" s="195" t="s">
        <v>695</v>
      </c>
      <c r="G2299" s="56">
        <v>2</v>
      </c>
      <c r="H2299" s="467">
        <v>1072.3</v>
      </c>
      <c r="I2299" s="56">
        <v>969.7</v>
      </c>
      <c r="J2299" s="56"/>
      <c r="K2299" s="468">
        <v>57</v>
      </c>
      <c r="L2299" s="488" t="s">
        <v>111</v>
      </c>
      <c r="M2299" s="51">
        <v>298914</v>
      </c>
      <c r="N2299" s="51">
        <v>0</v>
      </c>
      <c r="O2299" s="51">
        <v>136092.79</v>
      </c>
      <c r="P2299" s="111">
        <v>0</v>
      </c>
      <c r="Q2299" s="51">
        <v>162821.21</v>
      </c>
      <c r="R2299" s="111">
        <v>0</v>
      </c>
      <c r="S2299" s="51">
        <v>278.759675463956</v>
      </c>
      <c r="T2299" s="51">
        <v>278.76</v>
      </c>
      <c r="U2299" s="192">
        <v>44926</v>
      </c>
    </row>
    <row r="2300" spans="1:21" ht="13.5" thickBot="1" x14ac:dyDescent="0.25">
      <c r="A2300" s="496" t="s">
        <v>748</v>
      </c>
      <c r="B2300" s="540" t="s">
        <v>965</v>
      </c>
      <c r="C2300" s="182" t="s">
        <v>40</v>
      </c>
      <c r="D2300" s="182" t="s">
        <v>689</v>
      </c>
      <c r="E2300" s="182" t="s">
        <v>689</v>
      </c>
      <c r="F2300" s="188" t="s">
        <v>695</v>
      </c>
      <c r="G2300" s="182">
        <v>2</v>
      </c>
      <c r="H2300" s="183">
        <v>1072.3</v>
      </c>
      <c r="I2300" s="182">
        <v>969.7</v>
      </c>
      <c r="J2300" s="182"/>
      <c r="K2300" s="498">
        <v>57</v>
      </c>
      <c r="L2300" s="499" t="s">
        <v>83</v>
      </c>
      <c r="M2300" s="151">
        <v>11620461</v>
      </c>
      <c r="N2300" s="151">
        <v>0</v>
      </c>
      <c r="O2300" s="151">
        <v>5290688.8499999996</v>
      </c>
      <c r="P2300" s="113">
        <v>0</v>
      </c>
      <c r="Q2300" s="151">
        <v>6329772.1500000004</v>
      </c>
      <c r="R2300" s="113">
        <v>0</v>
      </c>
      <c r="S2300" s="151">
        <v>10836.949547701204</v>
      </c>
      <c r="T2300" s="151">
        <v>10836.95</v>
      </c>
      <c r="U2300" s="184">
        <v>44926</v>
      </c>
    </row>
    <row r="2301" spans="1:21" ht="13.5" thickBot="1" x14ac:dyDescent="0.25">
      <c r="A2301" s="520"/>
      <c r="B2301" s="521" t="s">
        <v>31</v>
      </c>
      <c r="C2301" s="132" t="s">
        <v>18</v>
      </c>
      <c r="D2301" s="132" t="s">
        <v>18</v>
      </c>
      <c r="E2301" s="132" t="s">
        <v>18</v>
      </c>
      <c r="F2301" s="132" t="s">
        <v>18</v>
      </c>
      <c r="G2301" s="132" t="s">
        <v>18</v>
      </c>
      <c r="H2301" s="502">
        <f>H2300</f>
        <v>1072.3</v>
      </c>
      <c r="I2301" s="502">
        <f>I2300</f>
        <v>969.7</v>
      </c>
      <c r="J2301" s="502">
        <f>J2300</f>
        <v>0</v>
      </c>
      <c r="K2301" s="503">
        <f>K2300</f>
        <v>57</v>
      </c>
      <c r="L2301" s="132" t="s">
        <v>18</v>
      </c>
      <c r="M2301" s="133">
        <v>11919375</v>
      </c>
      <c r="N2301" s="133">
        <v>0</v>
      </c>
      <c r="O2301" s="133">
        <v>5426781.6399999997</v>
      </c>
      <c r="P2301" s="133">
        <v>0</v>
      </c>
      <c r="Q2301" s="133">
        <v>6492593.3600000003</v>
      </c>
      <c r="R2301" s="133">
        <v>0</v>
      </c>
      <c r="S2301" s="133" t="s">
        <v>18</v>
      </c>
      <c r="T2301" s="133" t="s">
        <v>18</v>
      </c>
      <c r="U2301" s="504" t="s">
        <v>18</v>
      </c>
    </row>
    <row r="2302" spans="1:21" ht="25.5" x14ac:dyDescent="0.2">
      <c r="A2302" s="463" t="s">
        <v>749</v>
      </c>
      <c r="B2302" s="513" t="s">
        <v>921</v>
      </c>
      <c r="C2302" s="160" t="s">
        <v>40</v>
      </c>
      <c r="D2302" s="160" t="s">
        <v>678</v>
      </c>
      <c r="E2302" s="160" t="s">
        <v>678</v>
      </c>
      <c r="F2302" s="187" t="s">
        <v>668</v>
      </c>
      <c r="G2302" s="160">
        <v>5</v>
      </c>
      <c r="H2302" s="464">
        <v>3220.2</v>
      </c>
      <c r="I2302" s="160" t="s">
        <v>693</v>
      </c>
      <c r="J2302" s="160"/>
      <c r="K2302" s="465">
        <v>162</v>
      </c>
      <c r="L2302" s="486" t="s">
        <v>462</v>
      </c>
      <c r="M2302" s="111">
        <v>133896</v>
      </c>
      <c r="N2302" s="111">
        <v>0</v>
      </c>
      <c r="O2302" s="111">
        <v>60961.619999999995</v>
      </c>
      <c r="P2302" s="111">
        <v>0</v>
      </c>
      <c r="Q2302" s="111">
        <v>72934.38</v>
      </c>
      <c r="R2302" s="111">
        <v>0</v>
      </c>
      <c r="S2302" s="111">
        <v>41.580026085336314</v>
      </c>
      <c r="T2302" s="111">
        <v>41.58</v>
      </c>
      <c r="U2302" s="181">
        <v>44926</v>
      </c>
    </row>
    <row r="2303" spans="1:21" ht="25.5" x14ac:dyDescent="0.2">
      <c r="A2303" s="466" t="s">
        <v>749</v>
      </c>
      <c r="B2303" s="514" t="s">
        <v>921</v>
      </c>
      <c r="C2303" s="56" t="s">
        <v>40</v>
      </c>
      <c r="D2303" s="195" t="s">
        <v>678</v>
      </c>
      <c r="E2303" s="56" t="s">
        <v>678</v>
      </c>
      <c r="F2303" s="195" t="s">
        <v>668</v>
      </c>
      <c r="G2303" s="56">
        <v>5</v>
      </c>
      <c r="H2303" s="57">
        <v>3220.2</v>
      </c>
      <c r="I2303" s="56" t="s">
        <v>693</v>
      </c>
      <c r="J2303" s="56"/>
      <c r="K2303" s="468">
        <v>162</v>
      </c>
      <c r="L2303" s="488" t="s">
        <v>48</v>
      </c>
      <c r="M2303" s="51">
        <v>1927515</v>
      </c>
      <c r="N2303" s="51">
        <v>0</v>
      </c>
      <c r="O2303" s="51">
        <v>877579.82000000007</v>
      </c>
      <c r="P2303" s="111">
        <v>0</v>
      </c>
      <c r="Q2303" s="51">
        <v>1049935.18</v>
      </c>
      <c r="R2303" s="111">
        <v>0</v>
      </c>
      <c r="S2303" s="51">
        <v>598.56996459847221</v>
      </c>
      <c r="T2303" s="51">
        <v>598.57000000000005</v>
      </c>
      <c r="U2303" s="192">
        <v>44926</v>
      </c>
    </row>
    <row r="2304" spans="1:21" x14ac:dyDescent="0.2">
      <c r="A2304" s="478"/>
      <c r="B2304" s="510" t="s">
        <v>31</v>
      </c>
      <c r="C2304" s="480" t="s">
        <v>18</v>
      </c>
      <c r="D2304" s="480" t="s">
        <v>18</v>
      </c>
      <c r="E2304" s="480" t="s">
        <v>18</v>
      </c>
      <c r="F2304" s="480" t="s">
        <v>18</v>
      </c>
      <c r="G2304" s="480" t="s">
        <v>18</v>
      </c>
      <c r="H2304" s="481">
        <f>H2303</f>
        <v>3220.2</v>
      </c>
      <c r="I2304" s="481" t="str">
        <f>I2303</f>
        <v>5702</v>
      </c>
      <c r="J2304" s="481">
        <f>J2303</f>
        <v>0</v>
      </c>
      <c r="K2304" s="482">
        <f>K2303</f>
        <v>162</v>
      </c>
      <c r="L2304" s="480" t="s">
        <v>18</v>
      </c>
      <c r="M2304" s="474">
        <v>2061411</v>
      </c>
      <c r="N2304" s="474">
        <v>0</v>
      </c>
      <c r="O2304" s="474">
        <v>938541.44000000006</v>
      </c>
      <c r="P2304" s="474">
        <v>0</v>
      </c>
      <c r="Q2304" s="474">
        <v>1122869.56</v>
      </c>
      <c r="R2304" s="474">
        <v>0</v>
      </c>
      <c r="S2304" s="474" t="s">
        <v>18</v>
      </c>
      <c r="T2304" s="474" t="s">
        <v>18</v>
      </c>
      <c r="U2304" s="543" t="s">
        <v>18</v>
      </c>
    </row>
    <row r="2305" spans="1:21" ht="25.5" x14ac:dyDescent="0.2">
      <c r="A2305" s="466" t="s">
        <v>754</v>
      </c>
      <c r="B2305" s="514" t="s">
        <v>922</v>
      </c>
      <c r="C2305" s="56" t="s">
        <v>40</v>
      </c>
      <c r="D2305" s="195" t="s">
        <v>694</v>
      </c>
      <c r="E2305" s="56" t="s">
        <v>694</v>
      </c>
      <c r="F2305" s="195" t="s">
        <v>677</v>
      </c>
      <c r="G2305" s="56">
        <v>4</v>
      </c>
      <c r="H2305" s="467">
        <v>2608.8000000000002</v>
      </c>
      <c r="I2305" s="56">
        <v>2403.4</v>
      </c>
      <c r="J2305" s="56">
        <v>679.8</v>
      </c>
      <c r="K2305" s="468">
        <v>156</v>
      </c>
      <c r="L2305" s="488" t="s">
        <v>94</v>
      </c>
      <c r="M2305" s="51">
        <v>142388</v>
      </c>
      <c r="N2305" s="51">
        <v>0</v>
      </c>
      <c r="O2305" s="51">
        <v>64827.94</v>
      </c>
      <c r="P2305" s="111">
        <v>0</v>
      </c>
      <c r="Q2305" s="51">
        <v>77560.06</v>
      </c>
      <c r="R2305" s="111">
        <v>0</v>
      </c>
      <c r="S2305" s="51">
        <v>54.579883471327811</v>
      </c>
      <c r="T2305" s="51">
        <v>54.58</v>
      </c>
      <c r="U2305" s="192">
        <v>44926</v>
      </c>
    </row>
    <row r="2306" spans="1:21" ht="25.5" x14ac:dyDescent="0.2">
      <c r="A2306" s="466" t="s">
        <v>754</v>
      </c>
      <c r="B2306" s="514" t="s">
        <v>922</v>
      </c>
      <c r="C2306" s="56" t="s">
        <v>40</v>
      </c>
      <c r="D2306" s="195" t="s">
        <v>694</v>
      </c>
      <c r="E2306" s="56" t="s">
        <v>694</v>
      </c>
      <c r="F2306" s="195" t="s">
        <v>677</v>
      </c>
      <c r="G2306" s="56">
        <v>4</v>
      </c>
      <c r="H2306" s="467">
        <v>2608.8000000000002</v>
      </c>
      <c r="I2306" s="56">
        <v>2403.4</v>
      </c>
      <c r="J2306" s="56">
        <v>679.8</v>
      </c>
      <c r="K2306" s="468">
        <v>156</v>
      </c>
      <c r="L2306" s="488" t="s">
        <v>96</v>
      </c>
      <c r="M2306" s="51">
        <v>189842</v>
      </c>
      <c r="N2306" s="51">
        <v>0</v>
      </c>
      <c r="O2306" s="51">
        <v>86433.31</v>
      </c>
      <c r="P2306" s="111">
        <v>0</v>
      </c>
      <c r="Q2306" s="51">
        <v>103408.69</v>
      </c>
      <c r="R2306" s="111">
        <v>0</v>
      </c>
      <c r="S2306" s="51">
        <v>72.769855872431762</v>
      </c>
      <c r="T2306" s="51">
        <v>72.77</v>
      </c>
      <c r="U2306" s="192">
        <v>44926</v>
      </c>
    </row>
    <row r="2307" spans="1:21" ht="25.5" x14ac:dyDescent="0.2">
      <c r="A2307" s="466" t="s">
        <v>754</v>
      </c>
      <c r="B2307" s="514" t="s">
        <v>922</v>
      </c>
      <c r="C2307" s="56" t="s">
        <v>40</v>
      </c>
      <c r="D2307" s="195" t="s">
        <v>694</v>
      </c>
      <c r="E2307" s="56" t="s">
        <v>694</v>
      </c>
      <c r="F2307" s="195" t="s">
        <v>677</v>
      </c>
      <c r="G2307" s="56">
        <v>4</v>
      </c>
      <c r="H2307" s="57">
        <v>2608.8000000000002</v>
      </c>
      <c r="I2307" s="56">
        <v>2403.4</v>
      </c>
      <c r="J2307" s="56">
        <v>679.8</v>
      </c>
      <c r="K2307" s="468">
        <v>156</v>
      </c>
      <c r="L2307" s="488" t="s">
        <v>95</v>
      </c>
      <c r="M2307" s="51">
        <v>2135955</v>
      </c>
      <c r="N2307" s="51">
        <v>0</v>
      </c>
      <c r="O2307" s="51">
        <v>972480.6399999999</v>
      </c>
      <c r="P2307" s="111">
        <v>0</v>
      </c>
      <c r="Q2307" s="51">
        <v>1163474.3600000001</v>
      </c>
      <c r="R2307" s="111">
        <v>0</v>
      </c>
      <c r="S2307" s="51">
        <v>818.74999999999989</v>
      </c>
      <c r="T2307" s="51">
        <v>818.75</v>
      </c>
      <c r="U2307" s="192">
        <v>44926</v>
      </c>
    </row>
    <row r="2308" spans="1:21" ht="25.5" x14ac:dyDescent="0.2">
      <c r="A2308" s="466" t="s">
        <v>754</v>
      </c>
      <c r="B2308" s="514" t="s">
        <v>922</v>
      </c>
      <c r="C2308" s="56" t="s">
        <v>40</v>
      </c>
      <c r="D2308" s="195" t="s">
        <v>694</v>
      </c>
      <c r="E2308" s="56" t="s">
        <v>694</v>
      </c>
      <c r="F2308" s="195" t="s">
        <v>677</v>
      </c>
      <c r="G2308" s="56">
        <v>4</v>
      </c>
      <c r="H2308" s="467">
        <v>2608.8000000000002</v>
      </c>
      <c r="I2308" s="56">
        <v>2403.4</v>
      </c>
      <c r="J2308" s="56">
        <v>679.8</v>
      </c>
      <c r="K2308" s="468">
        <v>156</v>
      </c>
      <c r="L2308" s="488" t="s">
        <v>37</v>
      </c>
      <c r="M2308" s="51">
        <v>142388</v>
      </c>
      <c r="N2308" s="51">
        <v>0</v>
      </c>
      <c r="O2308" s="51">
        <v>64827.94</v>
      </c>
      <c r="P2308" s="111">
        <v>0</v>
      </c>
      <c r="Q2308" s="51">
        <v>77560.06</v>
      </c>
      <c r="R2308" s="111">
        <v>0</v>
      </c>
      <c r="S2308" s="51">
        <v>54.579883471327811</v>
      </c>
      <c r="T2308" s="51">
        <v>54.58</v>
      </c>
      <c r="U2308" s="192">
        <v>44926</v>
      </c>
    </row>
    <row r="2309" spans="1:21" ht="25.5" x14ac:dyDescent="0.2">
      <c r="A2309" s="466" t="s">
        <v>754</v>
      </c>
      <c r="B2309" s="514" t="s">
        <v>922</v>
      </c>
      <c r="C2309" s="56" t="s">
        <v>40</v>
      </c>
      <c r="D2309" s="56" t="s">
        <v>694</v>
      </c>
      <c r="E2309" s="56" t="s">
        <v>694</v>
      </c>
      <c r="F2309" s="195" t="s">
        <v>677</v>
      </c>
      <c r="G2309" s="56">
        <v>4</v>
      </c>
      <c r="H2309" s="57">
        <v>2608.8000000000002</v>
      </c>
      <c r="I2309" s="56">
        <v>2403.4</v>
      </c>
      <c r="J2309" s="56">
        <v>679.8</v>
      </c>
      <c r="K2309" s="468">
        <v>156</v>
      </c>
      <c r="L2309" s="488" t="s">
        <v>34</v>
      </c>
      <c r="M2309" s="51">
        <v>1712338</v>
      </c>
      <c r="N2309" s="51">
        <v>0</v>
      </c>
      <c r="O2309" s="51">
        <v>779611.72</v>
      </c>
      <c r="P2309" s="111">
        <v>0</v>
      </c>
      <c r="Q2309" s="51">
        <v>932726.28</v>
      </c>
      <c r="R2309" s="111">
        <v>0</v>
      </c>
      <c r="S2309" s="51">
        <v>656.36997853419189</v>
      </c>
      <c r="T2309" s="51">
        <v>656.37</v>
      </c>
      <c r="U2309" s="192">
        <v>44926</v>
      </c>
    </row>
    <row r="2310" spans="1:21" ht="25.5" x14ac:dyDescent="0.2">
      <c r="A2310" s="466" t="s">
        <v>754</v>
      </c>
      <c r="B2310" s="514" t="s">
        <v>922</v>
      </c>
      <c r="C2310" s="56" t="s">
        <v>40</v>
      </c>
      <c r="D2310" s="56" t="s">
        <v>694</v>
      </c>
      <c r="E2310" s="56" t="s">
        <v>694</v>
      </c>
      <c r="F2310" s="195" t="s">
        <v>677</v>
      </c>
      <c r="G2310" s="56">
        <v>4</v>
      </c>
      <c r="H2310" s="57">
        <v>2608.8000000000002</v>
      </c>
      <c r="I2310" s="56">
        <v>2403.4</v>
      </c>
      <c r="J2310" s="56">
        <v>679.8</v>
      </c>
      <c r="K2310" s="468">
        <v>156</v>
      </c>
      <c r="L2310" s="488" t="s">
        <v>41</v>
      </c>
      <c r="M2310" s="51">
        <v>1145107</v>
      </c>
      <c r="N2310" s="51">
        <v>0</v>
      </c>
      <c r="O2310" s="51">
        <v>521356.67000000004</v>
      </c>
      <c r="P2310" s="111">
        <v>0</v>
      </c>
      <c r="Q2310" s="51">
        <v>623750.32999999996</v>
      </c>
      <c r="R2310" s="111">
        <v>0</v>
      </c>
      <c r="S2310" s="51">
        <v>438.94012572830417</v>
      </c>
      <c r="T2310" s="51">
        <v>438.94</v>
      </c>
      <c r="U2310" s="192">
        <v>44926</v>
      </c>
    </row>
    <row r="2311" spans="1:21" ht="25.5" x14ac:dyDescent="0.2">
      <c r="A2311" s="466" t="s">
        <v>754</v>
      </c>
      <c r="B2311" s="514" t="s">
        <v>922</v>
      </c>
      <c r="C2311" s="56" t="s">
        <v>40</v>
      </c>
      <c r="D2311" s="56" t="s">
        <v>694</v>
      </c>
      <c r="E2311" s="56" t="s">
        <v>694</v>
      </c>
      <c r="F2311" s="195" t="s">
        <v>677</v>
      </c>
      <c r="G2311" s="56">
        <v>4</v>
      </c>
      <c r="H2311" s="467">
        <v>2608.8000000000002</v>
      </c>
      <c r="I2311" s="56">
        <v>2403.4</v>
      </c>
      <c r="J2311" s="56">
        <v>679.8</v>
      </c>
      <c r="K2311" s="468">
        <v>156</v>
      </c>
      <c r="L2311" s="488" t="s">
        <v>111</v>
      </c>
      <c r="M2311" s="51">
        <v>284751</v>
      </c>
      <c r="N2311" s="51">
        <v>0</v>
      </c>
      <c r="O2311" s="51">
        <v>129644.51000000001</v>
      </c>
      <c r="P2311" s="111">
        <v>0</v>
      </c>
      <c r="Q2311" s="51">
        <v>155106.49</v>
      </c>
      <c r="R2311" s="111">
        <v>0</v>
      </c>
      <c r="S2311" s="51">
        <v>109.15018399264029</v>
      </c>
      <c r="T2311" s="51">
        <v>109.15</v>
      </c>
      <c r="U2311" s="192">
        <v>44926</v>
      </c>
    </row>
    <row r="2312" spans="1:21" ht="26.25" thickBot="1" x14ac:dyDescent="0.25">
      <c r="A2312" s="496" t="s">
        <v>754</v>
      </c>
      <c r="B2312" s="540" t="s">
        <v>922</v>
      </c>
      <c r="C2312" s="182" t="s">
        <v>40</v>
      </c>
      <c r="D2312" s="188" t="s">
        <v>694</v>
      </c>
      <c r="E2312" s="182" t="s">
        <v>694</v>
      </c>
      <c r="F2312" s="188" t="s">
        <v>677</v>
      </c>
      <c r="G2312" s="182">
        <v>4</v>
      </c>
      <c r="H2312" s="183">
        <v>2608.8000000000002</v>
      </c>
      <c r="I2312" s="182">
        <v>2403.4</v>
      </c>
      <c r="J2312" s="182">
        <v>679.8</v>
      </c>
      <c r="K2312" s="498">
        <v>156</v>
      </c>
      <c r="L2312" s="499" t="s">
        <v>83</v>
      </c>
      <c r="M2312" s="151">
        <v>11767332</v>
      </c>
      <c r="N2312" s="151">
        <v>0</v>
      </c>
      <c r="O2312" s="151">
        <v>5357557.87</v>
      </c>
      <c r="P2312" s="113">
        <v>0</v>
      </c>
      <c r="Q2312" s="151">
        <v>6409774.1299999999</v>
      </c>
      <c r="R2312" s="113">
        <v>0</v>
      </c>
      <c r="S2312" s="151">
        <v>4510.6301747930083</v>
      </c>
      <c r="T2312" s="151">
        <v>4510.63</v>
      </c>
      <c r="U2312" s="184">
        <v>44926</v>
      </c>
    </row>
    <row r="2313" spans="1:21" ht="13.5" thickBot="1" x14ac:dyDescent="0.25">
      <c r="A2313" s="520"/>
      <c r="B2313" s="521" t="s">
        <v>31</v>
      </c>
      <c r="C2313" s="132" t="s">
        <v>18</v>
      </c>
      <c r="D2313" s="132" t="s">
        <v>18</v>
      </c>
      <c r="E2313" s="132" t="s">
        <v>18</v>
      </c>
      <c r="F2313" s="132" t="s">
        <v>18</v>
      </c>
      <c r="G2313" s="132" t="s">
        <v>18</v>
      </c>
      <c r="H2313" s="502">
        <f>H2312</f>
        <v>2608.8000000000002</v>
      </c>
      <c r="I2313" s="502">
        <f>I2312</f>
        <v>2403.4</v>
      </c>
      <c r="J2313" s="502">
        <f>J2312</f>
        <v>679.8</v>
      </c>
      <c r="K2313" s="503">
        <f>K2312</f>
        <v>156</v>
      </c>
      <c r="L2313" s="132" t="s">
        <v>18</v>
      </c>
      <c r="M2313" s="133">
        <v>17520101</v>
      </c>
      <c r="N2313" s="133">
        <v>0</v>
      </c>
      <c r="O2313" s="133">
        <v>7976740.5999999996</v>
      </c>
      <c r="P2313" s="133">
        <v>0</v>
      </c>
      <c r="Q2313" s="133">
        <v>9543360.4000000004</v>
      </c>
      <c r="R2313" s="133">
        <v>0</v>
      </c>
      <c r="S2313" s="133" t="s">
        <v>18</v>
      </c>
      <c r="T2313" s="133" t="s">
        <v>18</v>
      </c>
      <c r="U2313" s="504" t="s">
        <v>18</v>
      </c>
    </row>
    <row r="2314" spans="1:21" x14ac:dyDescent="0.2">
      <c r="A2314" s="463" t="s">
        <v>755</v>
      </c>
      <c r="B2314" s="513" t="s">
        <v>998</v>
      </c>
      <c r="C2314" s="160" t="s">
        <v>40</v>
      </c>
      <c r="D2314" s="160" t="s">
        <v>782</v>
      </c>
      <c r="E2314" s="160" t="s">
        <v>782</v>
      </c>
      <c r="F2314" s="187" t="s">
        <v>668</v>
      </c>
      <c r="G2314" s="160">
        <v>5</v>
      </c>
      <c r="H2314" s="161">
        <v>4852.3</v>
      </c>
      <c r="I2314" s="160">
        <v>4399.3</v>
      </c>
      <c r="J2314" s="160"/>
      <c r="K2314" s="465">
        <v>270</v>
      </c>
      <c r="L2314" s="486" t="s">
        <v>36</v>
      </c>
      <c r="M2314" s="111">
        <v>9495903</v>
      </c>
      <c r="N2314" s="111">
        <v>0</v>
      </c>
      <c r="O2314" s="111">
        <v>4323397.17</v>
      </c>
      <c r="P2314" s="111">
        <v>0</v>
      </c>
      <c r="Q2314" s="111">
        <v>5172505.83</v>
      </c>
      <c r="R2314" s="111">
        <v>0</v>
      </c>
      <c r="S2314" s="111">
        <v>1956.990087175154</v>
      </c>
      <c r="T2314" s="111">
        <v>1956.99</v>
      </c>
      <c r="U2314" s="181">
        <v>44926</v>
      </c>
    </row>
    <row r="2315" spans="1:21" x14ac:dyDescent="0.2">
      <c r="A2315" s="466" t="s">
        <v>755</v>
      </c>
      <c r="B2315" s="514" t="s">
        <v>998</v>
      </c>
      <c r="C2315" s="56" t="s">
        <v>40</v>
      </c>
      <c r="D2315" s="56" t="s">
        <v>782</v>
      </c>
      <c r="E2315" s="56" t="s">
        <v>782</v>
      </c>
      <c r="F2315" s="195" t="s">
        <v>668</v>
      </c>
      <c r="G2315" s="56">
        <v>5</v>
      </c>
      <c r="H2315" s="57">
        <v>4852.3</v>
      </c>
      <c r="I2315" s="56">
        <v>4399.3</v>
      </c>
      <c r="J2315" s="56"/>
      <c r="K2315" s="468">
        <v>270</v>
      </c>
      <c r="L2315" s="488" t="s">
        <v>48</v>
      </c>
      <c r="M2315" s="51">
        <v>2904441</v>
      </c>
      <c r="N2315" s="51">
        <v>0</v>
      </c>
      <c r="O2315" s="51">
        <v>1322365.23</v>
      </c>
      <c r="P2315" s="111">
        <v>0</v>
      </c>
      <c r="Q2315" s="51">
        <v>1582075.77</v>
      </c>
      <c r="R2315" s="111">
        <v>0</v>
      </c>
      <c r="S2315" s="51">
        <v>598.56995651546686</v>
      </c>
      <c r="T2315" s="51">
        <v>598.57000000000005</v>
      </c>
      <c r="U2315" s="192">
        <v>44926</v>
      </c>
    </row>
    <row r="2316" spans="1:21" x14ac:dyDescent="0.2">
      <c r="A2316" s="478"/>
      <c r="B2316" s="510" t="s">
        <v>31</v>
      </c>
      <c r="C2316" s="480" t="s">
        <v>18</v>
      </c>
      <c r="D2316" s="480" t="s">
        <v>18</v>
      </c>
      <c r="E2316" s="480" t="s">
        <v>18</v>
      </c>
      <c r="F2316" s="480" t="s">
        <v>18</v>
      </c>
      <c r="G2316" s="480" t="s">
        <v>18</v>
      </c>
      <c r="H2316" s="481">
        <f>H2315</f>
        <v>4852.3</v>
      </c>
      <c r="I2316" s="481">
        <f>I2315</f>
        <v>4399.3</v>
      </c>
      <c r="J2316" s="481">
        <f>J2315</f>
        <v>0</v>
      </c>
      <c r="K2316" s="482">
        <f>K2315</f>
        <v>270</v>
      </c>
      <c r="L2316" s="480" t="s">
        <v>18</v>
      </c>
      <c r="M2316" s="474">
        <v>12400344</v>
      </c>
      <c r="N2316" s="474">
        <v>0</v>
      </c>
      <c r="O2316" s="474">
        <v>5645762.4000000004</v>
      </c>
      <c r="P2316" s="474">
        <v>0</v>
      </c>
      <c r="Q2316" s="474">
        <v>6754581.5999999996</v>
      </c>
      <c r="R2316" s="474">
        <v>0</v>
      </c>
      <c r="S2316" s="474" t="s">
        <v>18</v>
      </c>
      <c r="T2316" s="474" t="s">
        <v>18</v>
      </c>
      <c r="U2316" s="543" t="s">
        <v>18</v>
      </c>
    </row>
    <row r="2317" spans="1:21" x14ac:dyDescent="0.2">
      <c r="A2317" s="466" t="s">
        <v>750</v>
      </c>
      <c r="B2317" s="514" t="s">
        <v>927</v>
      </c>
      <c r="C2317" s="56" t="s">
        <v>40</v>
      </c>
      <c r="D2317" s="195">
        <v>1950</v>
      </c>
      <c r="E2317" s="56" t="s">
        <v>674</v>
      </c>
      <c r="F2317" s="195" t="s">
        <v>675</v>
      </c>
      <c r="G2317" s="56">
        <v>2</v>
      </c>
      <c r="H2317" s="467">
        <v>582.20000000000005</v>
      </c>
      <c r="I2317" s="56">
        <v>530.20000000000005</v>
      </c>
      <c r="J2317" s="56">
        <v>389.4</v>
      </c>
      <c r="K2317" s="468">
        <v>51</v>
      </c>
      <c r="L2317" s="488" t="s">
        <v>111</v>
      </c>
      <c r="M2317" s="51">
        <v>207147</v>
      </c>
      <c r="N2317" s="51">
        <v>0</v>
      </c>
      <c r="O2317" s="51">
        <v>94312.12</v>
      </c>
      <c r="P2317" s="111">
        <v>0</v>
      </c>
      <c r="Q2317" s="51">
        <v>112834.88</v>
      </c>
      <c r="R2317" s="111">
        <v>0</v>
      </c>
      <c r="S2317" s="51">
        <v>355.80041222947438</v>
      </c>
      <c r="T2317" s="51">
        <v>355.8</v>
      </c>
      <c r="U2317" s="192">
        <v>44926</v>
      </c>
    </row>
    <row r="2318" spans="1:21" ht="13.5" thickBot="1" x14ac:dyDescent="0.25">
      <c r="A2318" s="496" t="s">
        <v>750</v>
      </c>
      <c r="B2318" s="540" t="s">
        <v>927</v>
      </c>
      <c r="C2318" s="182" t="s">
        <v>40</v>
      </c>
      <c r="D2318" s="188">
        <v>1950</v>
      </c>
      <c r="E2318" s="182" t="s">
        <v>674</v>
      </c>
      <c r="F2318" s="188" t="s">
        <v>675</v>
      </c>
      <c r="G2318" s="182">
        <v>2</v>
      </c>
      <c r="H2318" s="183">
        <v>582.20000000000005</v>
      </c>
      <c r="I2318" s="182">
        <v>530.20000000000005</v>
      </c>
      <c r="J2318" s="182">
        <v>389.4</v>
      </c>
      <c r="K2318" s="498">
        <v>51</v>
      </c>
      <c r="L2318" s="499" t="s">
        <v>83</v>
      </c>
      <c r="M2318" s="151">
        <v>4111036</v>
      </c>
      <c r="N2318" s="151">
        <v>0</v>
      </c>
      <c r="O2318" s="151">
        <v>1871716.8199999998</v>
      </c>
      <c r="P2318" s="113">
        <v>0</v>
      </c>
      <c r="Q2318" s="151">
        <v>2239319.1800000002</v>
      </c>
      <c r="R2318" s="113">
        <v>0</v>
      </c>
      <c r="S2318" s="151">
        <v>7061.2092064582612</v>
      </c>
      <c r="T2318" s="151">
        <v>7061.21</v>
      </c>
      <c r="U2318" s="184">
        <v>44926</v>
      </c>
    </row>
    <row r="2319" spans="1:21" ht="13.5" thickBot="1" x14ac:dyDescent="0.25">
      <c r="A2319" s="520"/>
      <c r="B2319" s="521" t="s">
        <v>31</v>
      </c>
      <c r="C2319" s="132" t="s">
        <v>18</v>
      </c>
      <c r="D2319" s="132" t="s">
        <v>18</v>
      </c>
      <c r="E2319" s="132" t="s">
        <v>18</v>
      </c>
      <c r="F2319" s="132" t="s">
        <v>18</v>
      </c>
      <c r="G2319" s="132" t="s">
        <v>18</v>
      </c>
      <c r="H2319" s="502">
        <f>H2318</f>
        <v>582.20000000000005</v>
      </c>
      <c r="I2319" s="502">
        <f>I2318</f>
        <v>530.20000000000005</v>
      </c>
      <c r="J2319" s="502">
        <f>J2318</f>
        <v>389.4</v>
      </c>
      <c r="K2319" s="503">
        <f>K2318</f>
        <v>51</v>
      </c>
      <c r="L2319" s="132" t="s">
        <v>18</v>
      </c>
      <c r="M2319" s="133">
        <v>4318183</v>
      </c>
      <c r="N2319" s="133">
        <v>0</v>
      </c>
      <c r="O2319" s="133">
        <v>1966028.94</v>
      </c>
      <c r="P2319" s="133">
        <v>0</v>
      </c>
      <c r="Q2319" s="133">
        <v>2352154.06</v>
      </c>
      <c r="R2319" s="133">
        <v>0</v>
      </c>
      <c r="S2319" s="133" t="s">
        <v>18</v>
      </c>
      <c r="T2319" s="133" t="s">
        <v>18</v>
      </c>
      <c r="U2319" s="504" t="s">
        <v>18</v>
      </c>
    </row>
    <row r="2320" spans="1:21" x14ac:dyDescent="0.2">
      <c r="A2320" s="463" t="s">
        <v>741</v>
      </c>
      <c r="B2320" s="513" t="s">
        <v>999</v>
      </c>
      <c r="C2320" s="160" t="s">
        <v>40</v>
      </c>
      <c r="D2320" s="187" t="s">
        <v>137</v>
      </c>
      <c r="E2320" s="160" t="s">
        <v>137</v>
      </c>
      <c r="F2320" s="187" t="s">
        <v>668</v>
      </c>
      <c r="G2320" s="160">
        <v>5</v>
      </c>
      <c r="H2320" s="161">
        <v>3433.8</v>
      </c>
      <c r="I2320" s="160">
        <v>3119.2</v>
      </c>
      <c r="J2320" s="160">
        <v>691.7</v>
      </c>
      <c r="K2320" s="465">
        <v>174</v>
      </c>
      <c r="L2320" s="486" t="s">
        <v>93</v>
      </c>
      <c r="M2320" s="111">
        <v>99958</v>
      </c>
      <c r="N2320" s="111">
        <v>0</v>
      </c>
      <c r="O2320" s="111">
        <v>45509.96</v>
      </c>
      <c r="P2320" s="111">
        <v>0</v>
      </c>
      <c r="Q2320" s="111">
        <v>54448.04</v>
      </c>
      <c r="R2320" s="111">
        <v>0</v>
      </c>
      <c r="S2320" s="111">
        <v>29.110023880249283</v>
      </c>
      <c r="T2320" s="111">
        <v>29.11</v>
      </c>
      <c r="U2320" s="181">
        <v>44926</v>
      </c>
    </row>
    <row r="2321" spans="1:21" x14ac:dyDescent="0.2">
      <c r="A2321" s="466" t="s">
        <v>741</v>
      </c>
      <c r="B2321" s="514" t="s">
        <v>999</v>
      </c>
      <c r="C2321" s="56" t="s">
        <v>40</v>
      </c>
      <c r="D2321" s="195" t="s">
        <v>137</v>
      </c>
      <c r="E2321" s="56" t="s">
        <v>137</v>
      </c>
      <c r="F2321" s="195" t="s">
        <v>668</v>
      </c>
      <c r="G2321" s="56">
        <v>5</v>
      </c>
      <c r="H2321" s="57">
        <v>3433.8</v>
      </c>
      <c r="I2321" s="56">
        <v>3119.2</v>
      </c>
      <c r="J2321" s="56">
        <v>691.7</v>
      </c>
      <c r="K2321" s="468">
        <v>174</v>
      </c>
      <c r="L2321" s="488" t="s">
        <v>49</v>
      </c>
      <c r="M2321" s="51">
        <v>3792882</v>
      </c>
      <c r="N2321" s="51">
        <v>0</v>
      </c>
      <c r="O2321" s="51">
        <v>1726864.24</v>
      </c>
      <c r="P2321" s="111">
        <v>0</v>
      </c>
      <c r="Q2321" s="51">
        <v>2066017.76</v>
      </c>
      <c r="R2321" s="111">
        <v>0</v>
      </c>
      <c r="S2321" s="51">
        <v>5483.4205580453954</v>
      </c>
      <c r="T2321" s="51">
        <v>5483.42</v>
      </c>
      <c r="U2321" s="192">
        <v>44926</v>
      </c>
    </row>
    <row r="2322" spans="1:21" x14ac:dyDescent="0.2">
      <c r="A2322" s="478"/>
      <c r="B2322" s="510" t="s">
        <v>31</v>
      </c>
      <c r="C2322" s="480" t="s">
        <v>18</v>
      </c>
      <c r="D2322" s="480" t="s">
        <v>18</v>
      </c>
      <c r="E2322" s="480" t="s">
        <v>18</v>
      </c>
      <c r="F2322" s="480" t="s">
        <v>18</v>
      </c>
      <c r="G2322" s="480" t="s">
        <v>18</v>
      </c>
      <c r="H2322" s="481">
        <f>H2321</f>
        <v>3433.8</v>
      </c>
      <c r="I2322" s="481">
        <f>I2321</f>
        <v>3119.2</v>
      </c>
      <c r="J2322" s="481">
        <f>J2321</f>
        <v>691.7</v>
      </c>
      <c r="K2322" s="482">
        <f>K2321</f>
        <v>174</v>
      </c>
      <c r="L2322" s="480" t="s">
        <v>18</v>
      </c>
      <c r="M2322" s="474">
        <v>3892840</v>
      </c>
      <c r="N2322" s="474">
        <v>0</v>
      </c>
      <c r="O2322" s="474">
        <v>1772374.2</v>
      </c>
      <c r="P2322" s="474">
        <v>0</v>
      </c>
      <c r="Q2322" s="474">
        <v>2120465.7999999998</v>
      </c>
      <c r="R2322" s="474">
        <v>0</v>
      </c>
      <c r="S2322" s="474" t="s">
        <v>18</v>
      </c>
      <c r="T2322" s="474" t="s">
        <v>18</v>
      </c>
      <c r="U2322" s="543" t="s">
        <v>18</v>
      </c>
    </row>
    <row r="2323" spans="1:21" ht="13.5" thickBot="1" x14ac:dyDescent="0.25">
      <c r="A2323" s="496" t="s">
        <v>756</v>
      </c>
      <c r="B2323" s="540" t="s">
        <v>934</v>
      </c>
      <c r="C2323" s="182" t="s">
        <v>40</v>
      </c>
      <c r="D2323" s="182" t="s">
        <v>689</v>
      </c>
      <c r="E2323" s="182" t="s">
        <v>689</v>
      </c>
      <c r="F2323" s="188" t="s">
        <v>695</v>
      </c>
      <c r="G2323" s="182">
        <v>2</v>
      </c>
      <c r="H2323" s="183">
        <v>589.70000000000005</v>
      </c>
      <c r="I2323" s="182">
        <v>543.79999999999995</v>
      </c>
      <c r="J2323" s="182">
        <v>324</v>
      </c>
      <c r="K2323" s="498">
        <v>24</v>
      </c>
      <c r="L2323" s="499" t="s">
        <v>83</v>
      </c>
      <c r="M2323" s="151">
        <v>6390549</v>
      </c>
      <c r="N2323" s="151">
        <v>0</v>
      </c>
      <c r="O2323" s="151">
        <v>2909558.09</v>
      </c>
      <c r="P2323" s="113">
        <v>0</v>
      </c>
      <c r="Q2323" s="151">
        <v>3480990.91</v>
      </c>
      <c r="R2323" s="113">
        <v>0</v>
      </c>
      <c r="S2323" s="151">
        <v>10836.949296252331</v>
      </c>
      <c r="T2323" s="151">
        <v>10836.95</v>
      </c>
      <c r="U2323" s="184">
        <v>44926</v>
      </c>
    </row>
    <row r="2324" spans="1:21" ht="13.5" thickBot="1" x14ac:dyDescent="0.25">
      <c r="A2324" s="520"/>
      <c r="B2324" s="521" t="s">
        <v>31</v>
      </c>
      <c r="C2324" s="132" t="s">
        <v>18</v>
      </c>
      <c r="D2324" s="132" t="s">
        <v>18</v>
      </c>
      <c r="E2324" s="132" t="s">
        <v>18</v>
      </c>
      <c r="F2324" s="132" t="s">
        <v>18</v>
      </c>
      <c r="G2324" s="132" t="s">
        <v>18</v>
      </c>
      <c r="H2324" s="502">
        <f>H2323</f>
        <v>589.70000000000005</v>
      </c>
      <c r="I2324" s="502">
        <f>I2323</f>
        <v>543.79999999999995</v>
      </c>
      <c r="J2324" s="502">
        <f>J2323</f>
        <v>324</v>
      </c>
      <c r="K2324" s="503">
        <f>K2323</f>
        <v>24</v>
      </c>
      <c r="L2324" s="132" t="s">
        <v>18</v>
      </c>
      <c r="M2324" s="133">
        <v>6390549</v>
      </c>
      <c r="N2324" s="133">
        <v>0</v>
      </c>
      <c r="O2324" s="133">
        <v>2909558.09</v>
      </c>
      <c r="P2324" s="133">
        <v>0</v>
      </c>
      <c r="Q2324" s="133">
        <v>3480990.91</v>
      </c>
      <c r="R2324" s="133">
        <v>0</v>
      </c>
      <c r="S2324" s="133" t="s">
        <v>18</v>
      </c>
      <c r="T2324" s="133" t="s">
        <v>18</v>
      </c>
      <c r="U2324" s="504" t="s">
        <v>18</v>
      </c>
    </row>
    <row r="2325" spans="1:21" ht="25.5" x14ac:dyDescent="0.2">
      <c r="A2325" s="463" t="s">
        <v>759</v>
      </c>
      <c r="B2325" s="513" t="s">
        <v>937</v>
      </c>
      <c r="C2325" s="160" t="s">
        <v>40</v>
      </c>
      <c r="D2325" s="187" t="s">
        <v>703</v>
      </c>
      <c r="E2325" s="160" t="s">
        <v>703</v>
      </c>
      <c r="F2325" s="187" t="s">
        <v>700</v>
      </c>
      <c r="G2325" s="160">
        <v>3</v>
      </c>
      <c r="H2325" s="464">
        <v>3204.3</v>
      </c>
      <c r="I2325" s="160">
        <v>2953.9</v>
      </c>
      <c r="J2325" s="160">
        <v>1500</v>
      </c>
      <c r="K2325" s="465">
        <v>63</v>
      </c>
      <c r="L2325" s="486" t="s">
        <v>96</v>
      </c>
      <c r="M2325" s="111">
        <v>241348</v>
      </c>
      <c r="N2325" s="111">
        <v>0</v>
      </c>
      <c r="O2325" s="111">
        <v>109883.51999999999</v>
      </c>
      <c r="P2325" s="111">
        <v>0</v>
      </c>
      <c r="Q2325" s="111">
        <v>131464.48000000001</v>
      </c>
      <c r="R2325" s="111">
        <v>0</v>
      </c>
      <c r="S2325" s="111">
        <v>75.320038697999564</v>
      </c>
      <c r="T2325" s="111">
        <v>75.319999999999993</v>
      </c>
      <c r="U2325" s="181">
        <v>44926</v>
      </c>
    </row>
    <row r="2326" spans="1:21" ht="25.5" x14ac:dyDescent="0.2">
      <c r="A2326" s="466" t="s">
        <v>759</v>
      </c>
      <c r="B2326" s="514" t="s">
        <v>937</v>
      </c>
      <c r="C2326" s="56" t="s">
        <v>40</v>
      </c>
      <c r="D2326" s="195" t="s">
        <v>703</v>
      </c>
      <c r="E2326" s="56" t="s">
        <v>703</v>
      </c>
      <c r="F2326" s="195" t="s">
        <v>700</v>
      </c>
      <c r="G2326" s="56">
        <v>3</v>
      </c>
      <c r="H2326" s="57">
        <v>3204.3</v>
      </c>
      <c r="I2326" s="56">
        <v>2953.9</v>
      </c>
      <c r="J2326" s="56">
        <v>1500</v>
      </c>
      <c r="K2326" s="468">
        <v>63</v>
      </c>
      <c r="L2326" s="488" t="s">
        <v>95</v>
      </c>
      <c r="M2326" s="51">
        <v>1594556</v>
      </c>
      <c r="N2326" s="51">
        <v>0</v>
      </c>
      <c r="O2326" s="51">
        <v>725986.66</v>
      </c>
      <c r="P2326" s="111">
        <v>0</v>
      </c>
      <c r="Q2326" s="51">
        <v>868569.34</v>
      </c>
      <c r="R2326" s="111">
        <v>0</v>
      </c>
      <c r="S2326" s="51">
        <v>497.63005960740253</v>
      </c>
      <c r="T2326" s="51">
        <v>497.63</v>
      </c>
      <c r="U2326" s="192">
        <v>44926</v>
      </c>
    </row>
    <row r="2327" spans="1:21" ht="25.5" x14ac:dyDescent="0.2">
      <c r="A2327" s="466" t="s">
        <v>759</v>
      </c>
      <c r="B2327" s="514" t="s">
        <v>937</v>
      </c>
      <c r="C2327" s="56" t="s">
        <v>40</v>
      </c>
      <c r="D2327" s="195" t="s">
        <v>703</v>
      </c>
      <c r="E2327" s="56" t="s">
        <v>703</v>
      </c>
      <c r="F2327" s="195" t="s">
        <v>700</v>
      </c>
      <c r="G2327" s="56">
        <v>3</v>
      </c>
      <c r="H2327" s="467">
        <v>3204.3</v>
      </c>
      <c r="I2327" s="56">
        <v>2953.9</v>
      </c>
      <c r="J2327" s="56">
        <v>1500</v>
      </c>
      <c r="K2327" s="468">
        <v>63</v>
      </c>
      <c r="L2327" s="488" t="s">
        <v>37</v>
      </c>
      <c r="M2327" s="51">
        <v>181011</v>
      </c>
      <c r="N2327" s="51">
        <v>0</v>
      </c>
      <c r="O2327" s="51">
        <v>82412.639999999999</v>
      </c>
      <c r="P2327" s="111">
        <v>0</v>
      </c>
      <c r="Q2327" s="51">
        <v>98598.36</v>
      </c>
      <c r="R2327" s="111">
        <v>0</v>
      </c>
      <c r="S2327" s="51">
        <v>56.490029023499666</v>
      </c>
      <c r="T2327" s="51">
        <v>56.49</v>
      </c>
      <c r="U2327" s="192">
        <v>44926</v>
      </c>
    </row>
    <row r="2328" spans="1:21" ht="25.5" x14ac:dyDescent="0.2">
      <c r="A2328" s="466" t="s">
        <v>759</v>
      </c>
      <c r="B2328" s="514" t="s">
        <v>937</v>
      </c>
      <c r="C2328" s="56" t="s">
        <v>40</v>
      </c>
      <c r="D2328" s="56" t="s">
        <v>703</v>
      </c>
      <c r="E2328" s="56" t="s">
        <v>703</v>
      </c>
      <c r="F2328" s="195" t="s">
        <v>700</v>
      </c>
      <c r="G2328" s="56">
        <v>3</v>
      </c>
      <c r="H2328" s="57">
        <v>3204.3</v>
      </c>
      <c r="I2328" s="56">
        <v>2953.9</v>
      </c>
      <c r="J2328" s="56">
        <v>1500</v>
      </c>
      <c r="K2328" s="468">
        <v>63</v>
      </c>
      <c r="L2328" s="488" t="s">
        <v>41</v>
      </c>
      <c r="M2328" s="51">
        <v>1555784</v>
      </c>
      <c r="N2328" s="51">
        <v>0</v>
      </c>
      <c r="O2328" s="51">
        <v>708334.12</v>
      </c>
      <c r="P2328" s="111">
        <v>0</v>
      </c>
      <c r="Q2328" s="51">
        <v>847449.88</v>
      </c>
      <c r="R2328" s="111">
        <v>0</v>
      </c>
      <c r="S2328" s="51">
        <v>485.5300689698218</v>
      </c>
      <c r="T2328" s="51">
        <v>485.53</v>
      </c>
      <c r="U2328" s="192">
        <v>44926</v>
      </c>
    </row>
    <row r="2329" spans="1:21" x14ac:dyDescent="0.2">
      <c r="A2329" s="478"/>
      <c r="B2329" s="510" t="s">
        <v>31</v>
      </c>
      <c r="C2329" s="480" t="s">
        <v>18</v>
      </c>
      <c r="D2329" s="480" t="s">
        <v>18</v>
      </c>
      <c r="E2329" s="480" t="s">
        <v>18</v>
      </c>
      <c r="F2329" s="480" t="s">
        <v>18</v>
      </c>
      <c r="G2329" s="480" t="s">
        <v>18</v>
      </c>
      <c r="H2329" s="481">
        <f>H2328</f>
        <v>3204.3</v>
      </c>
      <c r="I2329" s="481">
        <f>I2328</f>
        <v>2953.9</v>
      </c>
      <c r="J2329" s="481">
        <f>J2328</f>
        <v>1500</v>
      </c>
      <c r="K2329" s="482">
        <f>K2328</f>
        <v>63</v>
      </c>
      <c r="L2329" s="480" t="s">
        <v>18</v>
      </c>
      <c r="M2329" s="474">
        <v>3572699</v>
      </c>
      <c r="N2329" s="474">
        <v>0</v>
      </c>
      <c r="O2329" s="474">
        <v>1626616.94</v>
      </c>
      <c r="P2329" s="474">
        <v>0</v>
      </c>
      <c r="Q2329" s="474">
        <v>1946082.06</v>
      </c>
      <c r="R2329" s="474">
        <v>0</v>
      </c>
      <c r="S2329" s="474" t="s">
        <v>18</v>
      </c>
      <c r="T2329" s="474" t="s">
        <v>18</v>
      </c>
      <c r="U2329" s="543" t="s">
        <v>18</v>
      </c>
    </row>
    <row r="2330" spans="1:21" x14ac:dyDescent="0.2">
      <c r="A2330" s="466" t="s">
        <v>757</v>
      </c>
      <c r="B2330" s="514" t="s">
        <v>938</v>
      </c>
      <c r="C2330" s="56" t="s">
        <v>40</v>
      </c>
      <c r="D2330" s="195" t="s">
        <v>704</v>
      </c>
      <c r="E2330" s="56" t="s">
        <v>704</v>
      </c>
      <c r="F2330" s="195" t="s">
        <v>700</v>
      </c>
      <c r="G2330" s="56">
        <v>3</v>
      </c>
      <c r="H2330" s="467">
        <v>1568.6</v>
      </c>
      <c r="I2330" s="56" t="s">
        <v>705</v>
      </c>
      <c r="J2330" s="56">
        <v>544.29999999999995</v>
      </c>
      <c r="K2330" s="468">
        <v>48</v>
      </c>
      <c r="L2330" s="488" t="s">
        <v>94</v>
      </c>
      <c r="M2330" s="51">
        <v>88610</v>
      </c>
      <c r="N2330" s="51">
        <v>0</v>
      </c>
      <c r="O2330" s="51">
        <v>40343.32</v>
      </c>
      <c r="P2330" s="111">
        <v>0</v>
      </c>
      <c r="Q2330" s="51">
        <v>48266.68</v>
      </c>
      <c r="R2330" s="111">
        <v>0</v>
      </c>
      <c r="S2330" s="51">
        <v>56.489863572612521</v>
      </c>
      <c r="T2330" s="51">
        <v>56.49</v>
      </c>
      <c r="U2330" s="192">
        <v>44926</v>
      </c>
    </row>
    <row r="2331" spans="1:21" x14ac:dyDescent="0.2">
      <c r="A2331" s="466" t="s">
        <v>757</v>
      </c>
      <c r="B2331" s="514" t="s">
        <v>938</v>
      </c>
      <c r="C2331" s="56" t="s">
        <v>40</v>
      </c>
      <c r="D2331" s="195" t="s">
        <v>704</v>
      </c>
      <c r="E2331" s="56" t="s">
        <v>704</v>
      </c>
      <c r="F2331" s="195" t="s">
        <v>700</v>
      </c>
      <c r="G2331" s="56">
        <v>3</v>
      </c>
      <c r="H2331" s="467">
        <v>1568.6</v>
      </c>
      <c r="I2331" s="56" t="s">
        <v>705</v>
      </c>
      <c r="J2331" s="56">
        <v>544.29999999999995</v>
      </c>
      <c r="K2331" s="468">
        <v>48</v>
      </c>
      <c r="L2331" s="488" t="s">
        <v>37</v>
      </c>
      <c r="M2331" s="51">
        <v>88610</v>
      </c>
      <c r="N2331" s="51">
        <v>0</v>
      </c>
      <c r="O2331" s="51">
        <v>40343.32</v>
      </c>
      <c r="P2331" s="111">
        <v>0</v>
      </c>
      <c r="Q2331" s="51">
        <v>48266.68</v>
      </c>
      <c r="R2331" s="111">
        <v>0</v>
      </c>
      <c r="S2331" s="51">
        <v>56.489863572612521</v>
      </c>
      <c r="T2331" s="51">
        <v>56.49</v>
      </c>
      <c r="U2331" s="192">
        <v>44926</v>
      </c>
    </row>
    <row r="2332" spans="1:21" x14ac:dyDescent="0.2">
      <c r="A2332" s="466" t="s">
        <v>757</v>
      </c>
      <c r="B2332" s="514" t="s">
        <v>938</v>
      </c>
      <c r="C2332" s="56" t="s">
        <v>40</v>
      </c>
      <c r="D2332" s="56" t="s">
        <v>704</v>
      </c>
      <c r="E2332" s="56" t="s">
        <v>704</v>
      </c>
      <c r="F2332" s="195" t="s">
        <v>700</v>
      </c>
      <c r="G2332" s="56">
        <v>3</v>
      </c>
      <c r="H2332" s="57">
        <v>1568.6</v>
      </c>
      <c r="I2332" s="56" t="s">
        <v>705</v>
      </c>
      <c r="J2332" s="56">
        <v>544.29999999999995</v>
      </c>
      <c r="K2332" s="468">
        <v>48</v>
      </c>
      <c r="L2332" s="488" t="s">
        <v>34</v>
      </c>
      <c r="M2332" s="51">
        <v>1001237</v>
      </c>
      <c r="N2332" s="51">
        <v>0</v>
      </c>
      <c r="O2332" s="51">
        <v>455853.98</v>
      </c>
      <c r="P2332" s="111">
        <v>0</v>
      </c>
      <c r="Q2332" s="51">
        <v>545383.02</v>
      </c>
      <c r="R2332" s="111">
        <v>0</v>
      </c>
      <c r="S2332" s="51">
        <v>638.29975774576064</v>
      </c>
      <c r="T2332" s="51">
        <v>638.29999999999995</v>
      </c>
      <c r="U2332" s="192">
        <v>44926</v>
      </c>
    </row>
    <row r="2333" spans="1:21" x14ac:dyDescent="0.2">
      <c r="A2333" s="466" t="s">
        <v>757</v>
      </c>
      <c r="B2333" s="514" t="s">
        <v>938</v>
      </c>
      <c r="C2333" s="56" t="s">
        <v>40</v>
      </c>
      <c r="D2333" s="56" t="s">
        <v>704</v>
      </c>
      <c r="E2333" s="56" t="s">
        <v>704</v>
      </c>
      <c r="F2333" s="195" t="s">
        <v>700</v>
      </c>
      <c r="G2333" s="56">
        <v>3</v>
      </c>
      <c r="H2333" s="57">
        <v>1568.6</v>
      </c>
      <c r="I2333" s="56" t="s">
        <v>705</v>
      </c>
      <c r="J2333" s="56">
        <v>544.29999999999995</v>
      </c>
      <c r="K2333" s="468">
        <v>48</v>
      </c>
      <c r="L2333" s="488" t="s">
        <v>41</v>
      </c>
      <c r="M2333" s="51">
        <v>761602</v>
      </c>
      <c r="N2333" s="51">
        <v>0</v>
      </c>
      <c r="O2333" s="51">
        <v>346750.38</v>
      </c>
      <c r="P2333" s="111">
        <v>0</v>
      </c>
      <c r="Q2333" s="51">
        <v>414851.62</v>
      </c>
      <c r="R2333" s="111">
        <v>0</v>
      </c>
      <c r="S2333" s="51">
        <v>485.52977177100604</v>
      </c>
      <c r="T2333" s="51">
        <v>485.53</v>
      </c>
      <c r="U2333" s="192">
        <v>44926</v>
      </c>
    </row>
    <row r="2334" spans="1:21" ht="13.5" thickBot="1" x14ac:dyDescent="0.25">
      <c r="A2334" s="496" t="s">
        <v>757</v>
      </c>
      <c r="B2334" s="540" t="s">
        <v>938</v>
      </c>
      <c r="C2334" s="182" t="s">
        <v>40</v>
      </c>
      <c r="D2334" s="182" t="s">
        <v>704</v>
      </c>
      <c r="E2334" s="182" t="s">
        <v>704</v>
      </c>
      <c r="F2334" s="188" t="s">
        <v>700</v>
      </c>
      <c r="G2334" s="182">
        <v>3</v>
      </c>
      <c r="H2334" s="183">
        <v>1568.6</v>
      </c>
      <c r="I2334" s="182" t="s">
        <v>705</v>
      </c>
      <c r="J2334" s="182">
        <v>544.29999999999995</v>
      </c>
      <c r="K2334" s="498">
        <v>48</v>
      </c>
      <c r="L2334" s="499" t="s">
        <v>83</v>
      </c>
      <c r="M2334" s="151">
        <v>6082811</v>
      </c>
      <c r="N2334" s="151">
        <v>0</v>
      </c>
      <c r="O2334" s="151">
        <v>2769447.82</v>
      </c>
      <c r="P2334" s="113">
        <v>0</v>
      </c>
      <c r="Q2334" s="151">
        <v>3313363.18</v>
      </c>
      <c r="R2334" s="113">
        <v>0</v>
      </c>
      <c r="S2334" s="151">
        <v>3877.8598750478136</v>
      </c>
      <c r="T2334" s="151">
        <v>3877.86</v>
      </c>
      <c r="U2334" s="184">
        <v>44926</v>
      </c>
    </row>
    <row r="2335" spans="1:21" ht="13.5" thickBot="1" x14ac:dyDescent="0.25">
      <c r="A2335" s="520"/>
      <c r="B2335" s="521" t="s">
        <v>31</v>
      </c>
      <c r="C2335" s="132" t="s">
        <v>18</v>
      </c>
      <c r="D2335" s="132" t="s">
        <v>18</v>
      </c>
      <c r="E2335" s="132" t="s">
        <v>18</v>
      </c>
      <c r="F2335" s="132" t="s">
        <v>18</v>
      </c>
      <c r="G2335" s="132" t="s">
        <v>18</v>
      </c>
      <c r="H2335" s="502">
        <f>H2334</f>
        <v>1568.6</v>
      </c>
      <c r="I2335" s="502" t="str">
        <f>I2334</f>
        <v>1438</v>
      </c>
      <c r="J2335" s="502">
        <f>J2334</f>
        <v>544.29999999999995</v>
      </c>
      <c r="K2335" s="503">
        <f>K2334</f>
        <v>48</v>
      </c>
      <c r="L2335" s="132" t="s">
        <v>18</v>
      </c>
      <c r="M2335" s="133">
        <v>8022870</v>
      </c>
      <c r="N2335" s="133">
        <v>0</v>
      </c>
      <c r="O2335" s="133">
        <v>3652738.82</v>
      </c>
      <c r="P2335" s="133">
        <v>0</v>
      </c>
      <c r="Q2335" s="133">
        <v>4370131.18</v>
      </c>
      <c r="R2335" s="133">
        <v>0</v>
      </c>
      <c r="S2335" s="133" t="s">
        <v>18</v>
      </c>
      <c r="T2335" s="133" t="s">
        <v>18</v>
      </c>
      <c r="U2335" s="504" t="s">
        <v>18</v>
      </c>
    </row>
    <row r="2336" spans="1:21" ht="25.5" x14ac:dyDescent="0.2">
      <c r="A2336" s="463" t="s">
        <v>753</v>
      </c>
      <c r="B2336" s="513" t="s">
        <v>1000</v>
      </c>
      <c r="C2336" s="160" t="s">
        <v>40</v>
      </c>
      <c r="D2336" s="187" t="s">
        <v>676</v>
      </c>
      <c r="E2336" s="160" t="s">
        <v>676</v>
      </c>
      <c r="F2336" s="187" t="s">
        <v>683</v>
      </c>
      <c r="G2336" s="160">
        <v>4</v>
      </c>
      <c r="H2336" s="464">
        <v>2663</v>
      </c>
      <c r="I2336" s="160">
        <v>2527.4</v>
      </c>
      <c r="J2336" s="160"/>
      <c r="K2336" s="465">
        <v>96</v>
      </c>
      <c r="L2336" s="486" t="s">
        <v>462</v>
      </c>
      <c r="M2336" s="111">
        <v>87027</v>
      </c>
      <c r="N2336" s="111">
        <v>0</v>
      </c>
      <c r="O2336" s="111">
        <v>39622.589999999997</v>
      </c>
      <c r="P2336" s="111">
        <v>0</v>
      </c>
      <c r="Q2336" s="111">
        <v>47404.41</v>
      </c>
      <c r="R2336" s="111">
        <v>0</v>
      </c>
      <c r="S2336" s="111">
        <v>32.680060082613593</v>
      </c>
      <c r="T2336" s="111">
        <v>32.68</v>
      </c>
      <c r="U2336" s="181">
        <v>44926</v>
      </c>
    </row>
    <row r="2337" spans="1:21" ht="25.5" x14ac:dyDescent="0.2">
      <c r="A2337" s="466" t="s">
        <v>753</v>
      </c>
      <c r="B2337" s="514" t="s">
        <v>1000</v>
      </c>
      <c r="C2337" s="56" t="s">
        <v>40</v>
      </c>
      <c r="D2337" s="195" t="s">
        <v>676</v>
      </c>
      <c r="E2337" s="56" t="s">
        <v>676</v>
      </c>
      <c r="F2337" s="195" t="s">
        <v>683</v>
      </c>
      <c r="G2337" s="56">
        <v>4</v>
      </c>
      <c r="H2337" s="57">
        <v>2663</v>
      </c>
      <c r="I2337" s="56">
        <v>2527.4</v>
      </c>
      <c r="J2337" s="56"/>
      <c r="K2337" s="468">
        <v>96</v>
      </c>
      <c r="L2337" s="488" t="s">
        <v>48</v>
      </c>
      <c r="M2337" s="51">
        <v>1282314</v>
      </c>
      <c r="N2337" s="51">
        <v>0</v>
      </c>
      <c r="O2337" s="51">
        <v>583825.75</v>
      </c>
      <c r="P2337" s="111">
        <v>0</v>
      </c>
      <c r="Q2337" s="51">
        <v>698488.25</v>
      </c>
      <c r="R2337" s="111">
        <v>0</v>
      </c>
      <c r="S2337" s="51">
        <v>481.52985354862938</v>
      </c>
      <c r="T2337" s="51">
        <v>481.53</v>
      </c>
      <c r="U2337" s="192">
        <v>44926</v>
      </c>
    </row>
    <row r="2338" spans="1:21" x14ac:dyDescent="0.2">
      <c r="A2338" s="478"/>
      <c r="B2338" s="510" t="s">
        <v>31</v>
      </c>
      <c r="C2338" s="480" t="s">
        <v>18</v>
      </c>
      <c r="D2338" s="480" t="s">
        <v>18</v>
      </c>
      <c r="E2338" s="480" t="s">
        <v>18</v>
      </c>
      <c r="F2338" s="480" t="s">
        <v>18</v>
      </c>
      <c r="G2338" s="480" t="s">
        <v>18</v>
      </c>
      <c r="H2338" s="481">
        <f>H2337</f>
        <v>2663</v>
      </c>
      <c r="I2338" s="481">
        <f>I2337</f>
        <v>2527.4</v>
      </c>
      <c r="J2338" s="481">
        <f>J2337</f>
        <v>0</v>
      </c>
      <c r="K2338" s="482">
        <f>K2337</f>
        <v>96</v>
      </c>
      <c r="L2338" s="480" t="s">
        <v>18</v>
      </c>
      <c r="M2338" s="474">
        <v>1369341</v>
      </c>
      <c r="N2338" s="474">
        <v>0</v>
      </c>
      <c r="O2338" s="474">
        <v>623448.34</v>
      </c>
      <c r="P2338" s="474">
        <v>0</v>
      </c>
      <c r="Q2338" s="474">
        <v>745892.66</v>
      </c>
      <c r="R2338" s="474">
        <v>0</v>
      </c>
      <c r="S2338" s="474" t="s">
        <v>18</v>
      </c>
      <c r="T2338" s="474" t="s">
        <v>18</v>
      </c>
      <c r="U2338" s="543" t="s">
        <v>18</v>
      </c>
    </row>
    <row r="2339" spans="1:21" x14ac:dyDescent="0.2">
      <c r="A2339" s="466" t="s">
        <v>752</v>
      </c>
      <c r="B2339" s="514" t="s">
        <v>1001</v>
      </c>
      <c r="C2339" s="56" t="s">
        <v>40</v>
      </c>
      <c r="D2339" s="195" t="s">
        <v>137</v>
      </c>
      <c r="E2339" s="56" t="s">
        <v>137</v>
      </c>
      <c r="F2339" s="195" t="s">
        <v>668</v>
      </c>
      <c r="G2339" s="56">
        <v>5</v>
      </c>
      <c r="H2339" s="467">
        <v>5273.8</v>
      </c>
      <c r="I2339" s="56">
        <v>4814.5</v>
      </c>
      <c r="J2339" s="56"/>
      <c r="K2339" s="468">
        <v>261</v>
      </c>
      <c r="L2339" s="488" t="s">
        <v>94</v>
      </c>
      <c r="M2339" s="51">
        <v>219285</v>
      </c>
      <c r="N2339" s="51">
        <v>0</v>
      </c>
      <c r="O2339" s="51">
        <v>99838.44</v>
      </c>
      <c r="P2339" s="111">
        <v>0</v>
      </c>
      <c r="Q2339" s="51">
        <v>119446.56</v>
      </c>
      <c r="R2339" s="111">
        <v>0</v>
      </c>
      <c r="S2339" s="51">
        <v>41.580075088171718</v>
      </c>
      <c r="T2339" s="51">
        <v>41.58</v>
      </c>
      <c r="U2339" s="192">
        <v>44926</v>
      </c>
    </row>
    <row r="2340" spans="1:21" x14ac:dyDescent="0.2">
      <c r="A2340" s="466" t="s">
        <v>752</v>
      </c>
      <c r="B2340" s="514" t="s">
        <v>1001</v>
      </c>
      <c r="C2340" s="56" t="s">
        <v>40</v>
      </c>
      <c r="D2340" s="195" t="s">
        <v>137</v>
      </c>
      <c r="E2340" s="56" t="s">
        <v>137</v>
      </c>
      <c r="F2340" s="195" t="s">
        <v>668</v>
      </c>
      <c r="G2340" s="56">
        <v>5</v>
      </c>
      <c r="H2340" s="467">
        <v>5273.8</v>
      </c>
      <c r="I2340" s="56">
        <v>4814.5</v>
      </c>
      <c r="J2340" s="56"/>
      <c r="K2340" s="468">
        <v>261</v>
      </c>
      <c r="L2340" s="488" t="s">
        <v>87</v>
      </c>
      <c r="M2340" s="51">
        <v>288741</v>
      </c>
      <c r="N2340" s="51">
        <v>0</v>
      </c>
      <c r="O2340" s="51">
        <v>131461.12</v>
      </c>
      <c r="P2340" s="111">
        <v>0</v>
      </c>
      <c r="Q2340" s="51">
        <v>157279.88</v>
      </c>
      <c r="R2340" s="111">
        <v>0</v>
      </c>
      <c r="S2340" s="51">
        <v>54.750085327467858</v>
      </c>
      <c r="T2340" s="51">
        <v>54.75</v>
      </c>
      <c r="U2340" s="192">
        <v>44926</v>
      </c>
    </row>
    <row r="2341" spans="1:21" x14ac:dyDescent="0.2">
      <c r="A2341" s="466" t="s">
        <v>752</v>
      </c>
      <c r="B2341" s="514" t="s">
        <v>1001</v>
      </c>
      <c r="C2341" s="56" t="s">
        <v>40</v>
      </c>
      <c r="D2341" s="195" t="s">
        <v>137</v>
      </c>
      <c r="E2341" s="56" t="s">
        <v>137</v>
      </c>
      <c r="F2341" s="195" t="s">
        <v>668</v>
      </c>
      <c r="G2341" s="56">
        <v>5</v>
      </c>
      <c r="H2341" s="467">
        <v>5273.8</v>
      </c>
      <c r="I2341" s="56">
        <v>4814.5</v>
      </c>
      <c r="J2341" s="56"/>
      <c r="K2341" s="468">
        <v>261</v>
      </c>
      <c r="L2341" s="488" t="s">
        <v>111</v>
      </c>
      <c r="M2341" s="51">
        <v>438569</v>
      </c>
      <c r="N2341" s="51">
        <v>0</v>
      </c>
      <c r="O2341" s="51">
        <v>199676.43</v>
      </c>
      <c r="P2341" s="111">
        <v>0</v>
      </c>
      <c r="Q2341" s="51">
        <v>238892.57</v>
      </c>
      <c r="R2341" s="111">
        <v>0</v>
      </c>
      <c r="S2341" s="51">
        <v>83.159960559748185</v>
      </c>
      <c r="T2341" s="51">
        <v>83.16</v>
      </c>
      <c r="U2341" s="192">
        <v>44926</v>
      </c>
    </row>
    <row r="2342" spans="1:21" x14ac:dyDescent="0.2">
      <c r="A2342" s="466" t="s">
        <v>752</v>
      </c>
      <c r="B2342" s="514" t="s">
        <v>1001</v>
      </c>
      <c r="C2342" s="56" t="s">
        <v>40</v>
      </c>
      <c r="D2342" s="56" t="s">
        <v>137</v>
      </c>
      <c r="E2342" s="56" t="s">
        <v>137</v>
      </c>
      <c r="F2342" s="195" t="s">
        <v>668</v>
      </c>
      <c r="G2342" s="56">
        <v>5</v>
      </c>
      <c r="H2342" s="57">
        <v>5273.8</v>
      </c>
      <c r="I2342" s="56">
        <v>4814.5</v>
      </c>
      <c r="J2342" s="56"/>
      <c r="K2342" s="468">
        <v>261</v>
      </c>
      <c r="L2342" s="488" t="s">
        <v>34</v>
      </c>
      <c r="M2342" s="51">
        <v>1789506</v>
      </c>
      <c r="N2342" s="51">
        <v>0</v>
      </c>
      <c r="O2342" s="51">
        <v>814745.59999999998</v>
      </c>
      <c r="P2342" s="111">
        <v>0</v>
      </c>
      <c r="Q2342" s="51">
        <v>974760.4</v>
      </c>
      <c r="R2342" s="111">
        <v>0</v>
      </c>
      <c r="S2342" s="51">
        <v>339.3200348894535</v>
      </c>
      <c r="T2342" s="51">
        <v>339.32</v>
      </c>
      <c r="U2342" s="192">
        <v>44926</v>
      </c>
    </row>
    <row r="2343" spans="1:21" x14ac:dyDescent="0.2">
      <c r="A2343" s="466" t="s">
        <v>752</v>
      </c>
      <c r="B2343" s="514" t="s">
        <v>1001</v>
      </c>
      <c r="C2343" s="56" t="s">
        <v>40</v>
      </c>
      <c r="D2343" s="56" t="s">
        <v>137</v>
      </c>
      <c r="E2343" s="56" t="s">
        <v>137</v>
      </c>
      <c r="F2343" s="195" t="s">
        <v>668</v>
      </c>
      <c r="G2343" s="56">
        <v>5</v>
      </c>
      <c r="H2343" s="57">
        <v>5273.8</v>
      </c>
      <c r="I2343" s="56">
        <v>4814.5</v>
      </c>
      <c r="J2343" s="56"/>
      <c r="K2343" s="468">
        <v>261</v>
      </c>
      <c r="L2343" s="488" t="s">
        <v>36</v>
      </c>
      <c r="M2343" s="51">
        <v>10320774</v>
      </c>
      <c r="N2343" s="51">
        <v>0</v>
      </c>
      <c r="O2343" s="51">
        <v>4698953.33</v>
      </c>
      <c r="P2343" s="111">
        <v>0</v>
      </c>
      <c r="Q2343" s="51">
        <v>5621820.6699999999</v>
      </c>
      <c r="R2343" s="111">
        <v>0</v>
      </c>
      <c r="S2343" s="51">
        <v>1956.99002616709</v>
      </c>
      <c r="T2343" s="51">
        <v>1956.99</v>
      </c>
      <c r="U2343" s="192">
        <v>44926</v>
      </c>
    </row>
    <row r="2344" spans="1:21" ht="13.5" thickBot="1" x14ac:dyDescent="0.25">
      <c r="A2344" s="496" t="s">
        <v>752</v>
      </c>
      <c r="B2344" s="540" t="s">
        <v>1001</v>
      </c>
      <c r="C2344" s="182" t="s">
        <v>40</v>
      </c>
      <c r="D2344" s="188" t="s">
        <v>137</v>
      </c>
      <c r="E2344" s="182" t="s">
        <v>137</v>
      </c>
      <c r="F2344" s="188" t="s">
        <v>668</v>
      </c>
      <c r="G2344" s="182">
        <v>5</v>
      </c>
      <c r="H2344" s="183">
        <v>5273.8</v>
      </c>
      <c r="I2344" s="182">
        <v>4814.5</v>
      </c>
      <c r="J2344" s="182"/>
      <c r="K2344" s="498">
        <v>261</v>
      </c>
      <c r="L2344" s="499" t="s">
        <v>83</v>
      </c>
      <c r="M2344" s="151">
        <v>21356570</v>
      </c>
      <c r="N2344" s="151">
        <v>0</v>
      </c>
      <c r="O2344" s="151">
        <v>9723449.5999999996</v>
      </c>
      <c r="P2344" s="113">
        <v>0</v>
      </c>
      <c r="Q2344" s="151">
        <v>11633120.4</v>
      </c>
      <c r="R2344" s="113">
        <v>0</v>
      </c>
      <c r="S2344" s="151">
        <v>4049.560089499033</v>
      </c>
      <c r="T2344" s="151">
        <v>4049.56</v>
      </c>
      <c r="U2344" s="184">
        <v>44926</v>
      </c>
    </row>
    <row r="2345" spans="1:21" ht="13.5" thickBot="1" x14ac:dyDescent="0.25">
      <c r="A2345" s="520"/>
      <c r="B2345" s="521" t="s">
        <v>31</v>
      </c>
      <c r="C2345" s="132" t="s">
        <v>18</v>
      </c>
      <c r="D2345" s="132" t="s">
        <v>18</v>
      </c>
      <c r="E2345" s="132" t="s">
        <v>18</v>
      </c>
      <c r="F2345" s="132" t="s">
        <v>18</v>
      </c>
      <c r="G2345" s="132" t="s">
        <v>18</v>
      </c>
      <c r="H2345" s="502">
        <f>H2344</f>
        <v>5273.8</v>
      </c>
      <c r="I2345" s="502">
        <f>I2344</f>
        <v>4814.5</v>
      </c>
      <c r="J2345" s="502">
        <f>J2344</f>
        <v>0</v>
      </c>
      <c r="K2345" s="503">
        <f>K2344</f>
        <v>261</v>
      </c>
      <c r="L2345" s="132" t="s">
        <v>18</v>
      </c>
      <c r="M2345" s="133">
        <v>34413445</v>
      </c>
      <c r="N2345" s="133">
        <v>0</v>
      </c>
      <c r="O2345" s="133">
        <v>15668124.52</v>
      </c>
      <c r="P2345" s="133">
        <v>0</v>
      </c>
      <c r="Q2345" s="133">
        <v>18745320.48</v>
      </c>
      <c r="R2345" s="133">
        <v>0</v>
      </c>
      <c r="S2345" s="133" t="s">
        <v>18</v>
      </c>
      <c r="T2345" s="133" t="s">
        <v>18</v>
      </c>
      <c r="U2345" s="504" t="s">
        <v>18</v>
      </c>
    </row>
    <row r="2346" spans="1:21" x14ac:dyDescent="0.2">
      <c r="A2346" s="463" t="s">
        <v>751</v>
      </c>
      <c r="B2346" s="513" t="s">
        <v>1002</v>
      </c>
      <c r="C2346" s="160" t="s">
        <v>40</v>
      </c>
      <c r="D2346" s="187" t="s">
        <v>703</v>
      </c>
      <c r="E2346" s="160" t="s">
        <v>703</v>
      </c>
      <c r="F2346" s="187" t="s">
        <v>692</v>
      </c>
      <c r="G2346" s="160">
        <v>4</v>
      </c>
      <c r="H2346" s="464">
        <v>1446.4</v>
      </c>
      <c r="I2346" s="160">
        <v>1326.7</v>
      </c>
      <c r="J2346" s="160">
        <v>486.8</v>
      </c>
      <c r="K2346" s="465">
        <v>57</v>
      </c>
      <c r="L2346" s="486" t="s">
        <v>112</v>
      </c>
      <c r="M2346" s="111">
        <v>77209</v>
      </c>
      <c r="N2346" s="111">
        <v>0</v>
      </c>
      <c r="O2346" s="111">
        <v>35152.550000000003</v>
      </c>
      <c r="P2346" s="111">
        <v>0</v>
      </c>
      <c r="Q2346" s="111">
        <v>42056.45</v>
      </c>
      <c r="R2346" s="111">
        <v>0</v>
      </c>
      <c r="S2346" s="111">
        <v>53.380116150442475</v>
      </c>
      <c r="T2346" s="111">
        <v>53.38</v>
      </c>
      <c r="U2346" s="181">
        <v>44926</v>
      </c>
    </row>
    <row r="2347" spans="1:21" x14ac:dyDescent="0.2">
      <c r="A2347" s="466" t="s">
        <v>751</v>
      </c>
      <c r="B2347" s="514" t="s">
        <v>1002</v>
      </c>
      <c r="C2347" s="56" t="s">
        <v>40</v>
      </c>
      <c r="D2347" s="195" t="s">
        <v>703</v>
      </c>
      <c r="E2347" s="56" t="s">
        <v>703</v>
      </c>
      <c r="F2347" s="195" t="s">
        <v>692</v>
      </c>
      <c r="G2347" s="56">
        <v>4</v>
      </c>
      <c r="H2347" s="57">
        <v>1446.4</v>
      </c>
      <c r="I2347" s="56">
        <v>1326.7</v>
      </c>
      <c r="J2347" s="56">
        <v>486.8</v>
      </c>
      <c r="K2347" s="468">
        <v>57</v>
      </c>
      <c r="L2347" s="488" t="s">
        <v>93</v>
      </c>
      <c r="M2347" s="51">
        <v>163834</v>
      </c>
      <c r="N2347" s="51">
        <v>0</v>
      </c>
      <c r="O2347" s="51">
        <v>74592.11</v>
      </c>
      <c r="P2347" s="111">
        <v>0</v>
      </c>
      <c r="Q2347" s="51">
        <v>89241.89</v>
      </c>
      <c r="R2347" s="111">
        <v>0</v>
      </c>
      <c r="S2347" s="51">
        <v>113.27018805309734</v>
      </c>
      <c r="T2347" s="51">
        <v>113.27</v>
      </c>
      <c r="U2347" s="192">
        <v>44926</v>
      </c>
    </row>
    <row r="2348" spans="1:21" x14ac:dyDescent="0.2">
      <c r="A2348" s="466" t="s">
        <v>751</v>
      </c>
      <c r="B2348" s="514" t="s">
        <v>1002</v>
      </c>
      <c r="C2348" s="56" t="s">
        <v>40</v>
      </c>
      <c r="D2348" s="195" t="s">
        <v>703</v>
      </c>
      <c r="E2348" s="56" t="s">
        <v>703</v>
      </c>
      <c r="F2348" s="195" t="s">
        <v>692</v>
      </c>
      <c r="G2348" s="56">
        <v>4</v>
      </c>
      <c r="H2348" s="57">
        <v>1446.4</v>
      </c>
      <c r="I2348" s="56">
        <v>1326.7</v>
      </c>
      <c r="J2348" s="56">
        <v>486.8</v>
      </c>
      <c r="K2348" s="468">
        <v>57</v>
      </c>
      <c r="L2348" s="488" t="s">
        <v>49</v>
      </c>
      <c r="M2348" s="51">
        <v>3911404</v>
      </c>
      <c r="N2348" s="51">
        <v>0</v>
      </c>
      <c r="O2348" s="51">
        <v>1780826.21</v>
      </c>
      <c r="P2348" s="111">
        <v>0</v>
      </c>
      <c r="Q2348" s="51">
        <v>2130577.79</v>
      </c>
      <c r="R2348" s="111">
        <v>0</v>
      </c>
      <c r="S2348" s="51">
        <v>8034.9301561216107</v>
      </c>
      <c r="T2348" s="51">
        <v>8034.93</v>
      </c>
      <c r="U2348" s="192">
        <v>44926</v>
      </c>
    </row>
    <row r="2349" spans="1:21" x14ac:dyDescent="0.2">
      <c r="A2349" s="466" t="s">
        <v>751</v>
      </c>
      <c r="B2349" s="514" t="s">
        <v>1002</v>
      </c>
      <c r="C2349" s="56" t="s">
        <v>40</v>
      </c>
      <c r="D2349" s="56" t="s">
        <v>703</v>
      </c>
      <c r="E2349" s="56" t="s">
        <v>703</v>
      </c>
      <c r="F2349" s="195" t="s">
        <v>692</v>
      </c>
      <c r="G2349" s="56">
        <v>4</v>
      </c>
      <c r="H2349" s="57">
        <v>1446.4</v>
      </c>
      <c r="I2349" s="56">
        <v>1326.7</v>
      </c>
      <c r="J2349" s="56">
        <v>486.8</v>
      </c>
      <c r="K2349" s="468">
        <v>57</v>
      </c>
      <c r="L2349" s="488" t="s">
        <v>491</v>
      </c>
      <c r="M2349" s="51">
        <v>3063070</v>
      </c>
      <c r="N2349" s="51">
        <v>0</v>
      </c>
      <c r="O2349" s="51">
        <v>1394587.56</v>
      </c>
      <c r="P2349" s="111">
        <v>0</v>
      </c>
      <c r="Q2349" s="51">
        <v>1668482.44</v>
      </c>
      <c r="R2349" s="111">
        <v>0</v>
      </c>
      <c r="S2349" s="51">
        <v>2117.7198561946902</v>
      </c>
      <c r="T2349" s="51">
        <v>2117.7199999999998</v>
      </c>
      <c r="U2349" s="192">
        <v>44926</v>
      </c>
    </row>
    <row r="2350" spans="1:21" x14ac:dyDescent="0.2">
      <c r="A2350" s="478"/>
      <c r="B2350" s="510" t="s">
        <v>31</v>
      </c>
      <c r="C2350" s="480" t="s">
        <v>18</v>
      </c>
      <c r="D2350" s="480" t="s">
        <v>18</v>
      </c>
      <c r="E2350" s="480" t="s">
        <v>18</v>
      </c>
      <c r="F2350" s="480" t="s">
        <v>18</v>
      </c>
      <c r="G2350" s="480" t="s">
        <v>18</v>
      </c>
      <c r="H2350" s="481">
        <f>H2349</f>
        <v>1446.4</v>
      </c>
      <c r="I2350" s="481">
        <f>I2349</f>
        <v>1326.7</v>
      </c>
      <c r="J2350" s="481">
        <f>J2349</f>
        <v>486.8</v>
      </c>
      <c r="K2350" s="482">
        <f>K2349</f>
        <v>57</v>
      </c>
      <c r="L2350" s="480" t="s">
        <v>18</v>
      </c>
      <c r="M2350" s="474">
        <v>7215517</v>
      </c>
      <c r="N2350" s="474">
        <v>0</v>
      </c>
      <c r="O2350" s="474">
        <v>3285158.4299999997</v>
      </c>
      <c r="P2350" s="474">
        <v>0</v>
      </c>
      <c r="Q2350" s="474">
        <v>3930358.57</v>
      </c>
      <c r="R2350" s="474">
        <v>0</v>
      </c>
      <c r="S2350" s="474" t="s">
        <v>18</v>
      </c>
      <c r="T2350" s="474" t="s">
        <v>18</v>
      </c>
      <c r="U2350" s="543" t="s">
        <v>18</v>
      </c>
    </row>
    <row r="2351" spans="1:21" x14ac:dyDescent="0.2">
      <c r="A2351" s="466" t="s">
        <v>760</v>
      </c>
      <c r="B2351" s="514" t="s">
        <v>970</v>
      </c>
      <c r="C2351" s="56" t="s">
        <v>40</v>
      </c>
      <c r="D2351" s="195" t="s">
        <v>686</v>
      </c>
      <c r="E2351" s="56" t="s">
        <v>686</v>
      </c>
      <c r="F2351" s="195" t="s">
        <v>668</v>
      </c>
      <c r="G2351" s="56">
        <v>5</v>
      </c>
      <c r="H2351" s="467">
        <v>2996.5</v>
      </c>
      <c r="I2351" s="56">
        <v>2692.8</v>
      </c>
      <c r="J2351" s="56">
        <v>690.44</v>
      </c>
      <c r="K2351" s="468">
        <v>180</v>
      </c>
      <c r="L2351" s="488" t="s">
        <v>94</v>
      </c>
      <c r="M2351" s="51">
        <v>124594</v>
      </c>
      <c r="N2351" s="51">
        <v>0</v>
      </c>
      <c r="O2351" s="51">
        <v>56726.5</v>
      </c>
      <c r="P2351" s="111">
        <v>0</v>
      </c>
      <c r="Q2351" s="51">
        <v>67867.5</v>
      </c>
      <c r="R2351" s="111">
        <v>0</v>
      </c>
      <c r="S2351" s="51">
        <v>41.579843150342064</v>
      </c>
      <c r="T2351" s="51">
        <v>41.58</v>
      </c>
      <c r="U2351" s="192">
        <v>44926</v>
      </c>
    </row>
    <row r="2352" spans="1:21" ht="13.5" thickBot="1" x14ac:dyDescent="0.25">
      <c r="A2352" s="496" t="s">
        <v>760</v>
      </c>
      <c r="B2352" s="540" t="s">
        <v>970</v>
      </c>
      <c r="C2352" s="182" t="s">
        <v>40</v>
      </c>
      <c r="D2352" s="188" t="s">
        <v>686</v>
      </c>
      <c r="E2352" s="182" t="s">
        <v>686</v>
      </c>
      <c r="F2352" s="188" t="s">
        <v>668</v>
      </c>
      <c r="G2352" s="182">
        <v>5</v>
      </c>
      <c r="H2352" s="183">
        <v>2996.5</v>
      </c>
      <c r="I2352" s="182">
        <v>2692.8</v>
      </c>
      <c r="J2352" s="182">
        <v>690.44</v>
      </c>
      <c r="K2352" s="498">
        <v>180</v>
      </c>
      <c r="L2352" s="499" t="s">
        <v>34</v>
      </c>
      <c r="M2352" s="151">
        <v>1016772</v>
      </c>
      <c r="N2352" s="151">
        <v>0</v>
      </c>
      <c r="O2352" s="151">
        <v>462926.93000000005</v>
      </c>
      <c r="P2352" s="113">
        <v>0</v>
      </c>
      <c r="Q2352" s="151">
        <v>553845.06999999995</v>
      </c>
      <c r="R2352" s="113">
        <v>0</v>
      </c>
      <c r="S2352" s="151">
        <v>339.31987318538296</v>
      </c>
      <c r="T2352" s="151">
        <v>339.32</v>
      </c>
      <c r="U2352" s="184">
        <v>44926</v>
      </c>
    </row>
    <row r="2353" spans="1:21" ht="13.5" thickBot="1" x14ac:dyDescent="0.25">
      <c r="A2353" s="520"/>
      <c r="B2353" s="521" t="s">
        <v>31</v>
      </c>
      <c r="C2353" s="132" t="s">
        <v>18</v>
      </c>
      <c r="D2353" s="132" t="s">
        <v>18</v>
      </c>
      <c r="E2353" s="132" t="s">
        <v>18</v>
      </c>
      <c r="F2353" s="132" t="s">
        <v>18</v>
      </c>
      <c r="G2353" s="132" t="s">
        <v>18</v>
      </c>
      <c r="H2353" s="502">
        <f>H2352</f>
        <v>2996.5</v>
      </c>
      <c r="I2353" s="502">
        <f>I2352</f>
        <v>2692.8</v>
      </c>
      <c r="J2353" s="502">
        <f>J2352</f>
        <v>690.44</v>
      </c>
      <c r="K2353" s="503">
        <f>K2352</f>
        <v>180</v>
      </c>
      <c r="L2353" s="132" t="s">
        <v>18</v>
      </c>
      <c r="M2353" s="133">
        <v>1141366</v>
      </c>
      <c r="N2353" s="133">
        <v>0</v>
      </c>
      <c r="O2353" s="133">
        <v>519653.43000000005</v>
      </c>
      <c r="P2353" s="133">
        <v>0</v>
      </c>
      <c r="Q2353" s="133">
        <v>621712.56999999995</v>
      </c>
      <c r="R2353" s="133">
        <v>0</v>
      </c>
      <c r="S2353" s="133" t="s">
        <v>18</v>
      </c>
      <c r="T2353" s="133" t="s">
        <v>18</v>
      </c>
      <c r="U2353" s="504" t="s">
        <v>18</v>
      </c>
    </row>
    <row r="2354" spans="1:21" ht="25.5" x14ac:dyDescent="0.2">
      <c r="A2354" s="463" t="s">
        <v>761</v>
      </c>
      <c r="B2354" s="513" t="s">
        <v>971</v>
      </c>
      <c r="C2354" s="160" t="s">
        <v>40</v>
      </c>
      <c r="D2354" s="187" t="s">
        <v>685</v>
      </c>
      <c r="E2354" s="160" t="s">
        <v>685</v>
      </c>
      <c r="F2354" s="187" t="s">
        <v>683</v>
      </c>
      <c r="G2354" s="160">
        <v>4</v>
      </c>
      <c r="H2354" s="464">
        <v>3579.5</v>
      </c>
      <c r="I2354" s="160">
        <v>3274.8</v>
      </c>
      <c r="J2354" s="160">
        <v>1167.8</v>
      </c>
      <c r="K2354" s="465">
        <v>192</v>
      </c>
      <c r="L2354" s="486" t="s">
        <v>96</v>
      </c>
      <c r="M2354" s="111">
        <v>155995</v>
      </c>
      <c r="N2354" s="111">
        <v>0</v>
      </c>
      <c r="O2354" s="111">
        <v>71023.09</v>
      </c>
      <c r="P2354" s="111">
        <v>0</v>
      </c>
      <c r="Q2354" s="111">
        <v>84971.91</v>
      </c>
      <c r="R2354" s="111">
        <v>0</v>
      </c>
      <c r="S2354" s="111">
        <v>43.580108953764494</v>
      </c>
      <c r="T2354" s="111">
        <v>43.58</v>
      </c>
      <c r="U2354" s="181">
        <v>44926</v>
      </c>
    </row>
    <row r="2355" spans="1:21" x14ac:dyDescent="0.2">
      <c r="A2355" s="466" t="s">
        <v>761</v>
      </c>
      <c r="B2355" s="514" t="s">
        <v>971</v>
      </c>
      <c r="C2355" s="56" t="s">
        <v>40</v>
      </c>
      <c r="D2355" s="195" t="s">
        <v>685</v>
      </c>
      <c r="E2355" s="56" t="s">
        <v>685</v>
      </c>
      <c r="F2355" s="195" t="s">
        <v>683</v>
      </c>
      <c r="G2355" s="56">
        <v>4</v>
      </c>
      <c r="H2355" s="57">
        <v>3579.5</v>
      </c>
      <c r="I2355" s="56">
        <v>3274.8</v>
      </c>
      <c r="J2355" s="56">
        <v>1167.8</v>
      </c>
      <c r="K2355" s="468">
        <v>192</v>
      </c>
      <c r="L2355" s="488" t="s">
        <v>95</v>
      </c>
      <c r="M2355" s="51">
        <v>2112335</v>
      </c>
      <c r="N2355" s="51">
        <v>0</v>
      </c>
      <c r="O2355" s="51">
        <v>961726.66999999993</v>
      </c>
      <c r="P2355" s="111">
        <v>0</v>
      </c>
      <c r="Q2355" s="51">
        <v>1150608.33</v>
      </c>
      <c r="R2355" s="111">
        <v>0</v>
      </c>
      <c r="S2355" s="51">
        <v>590.12012850956842</v>
      </c>
      <c r="T2355" s="51">
        <v>590.12</v>
      </c>
      <c r="U2355" s="192">
        <v>44926</v>
      </c>
    </row>
    <row r="2356" spans="1:21" x14ac:dyDescent="0.2">
      <c r="A2356" s="466" t="s">
        <v>761</v>
      </c>
      <c r="B2356" s="514" t="s">
        <v>971</v>
      </c>
      <c r="C2356" s="56" t="s">
        <v>40</v>
      </c>
      <c r="D2356" s="56" t="s">
        <v>685</v>
      </c>
      <c r="E2356" s="56" t="s">
        <v>685</v>
      </c>
      <c r="F2356" s="195" t="s">
        <v>683</v>
      </c>
      <c r="G2356" s="56">
        <v>4</v>
      </c>
      <c r="H2356" s="467">
        <v>3579.5</v>
      </c>
      <c r="I2356" s="56">
        <v>3274.8</v>
      </c>
      <c r="J2356" s="56">
        <v>1167.8</v>
      </c>
      <c r="K2356" s="468">
        <v>192</v>
      </c>
      <c r="L2356" s="488" t="s">
        <v>111</v>
      </c>
      <c r="M2356" s="51">
        <v>233992</v>
      </c>
      <c r="N2356" s="51">
        <v>0</v>
      </c>
      <c r="O2356" s="51">
        <v>106534.39999999999</v>
      </c>
      <c r="P2356" s="111">
        <v>0</v>
      </c>
      <c r="Q2356" s="51">
        <v>127457.60000000001</v>
      </c>
      <c r="R2356" s="111">
        <v>0</v>
      </c>
      <c r="S2356" s="51">
        <v>65.370023746333288</v>
      </c>
      <c r="T2356" s="51">
        <v>65.37</v>
      </c>
      <c r="U2356" s="192">
        <v>44926</v>
      </c>
    </row>
    <row r="2357" spans="1:21" x14ac:dyDescent="0.2">
      <c r="A2357" s="466" t="s">
        <v>761</v>
      </c>
      <c r="B2357" s="514" t="s">
        <v>971</v>
      </c>
      <c r="C2357" s="56" t="s">
        <v>40</v>
      </c>
      <c r="D2357" s="195" t="s">
        <v>685</v>
      </c>
      <c r="E2357" s="56" t="s">
        <v>685</v>
      </c>
      <c r="F2357" s="195" t="s">
        <v>683</v>
      </c>
      <c r="G2357" s="56">
        <v>4</v>
      </c>
      <c r="H2357" s="57">
        <v>3579.5</v>
      </c>
      <c r="I2357" s="56">
        <v>3274.8</v>
      </c>
      <c r="J2357" s="56">
        <v>1167.8</v>
      </c>
      <c r="K2357" s="468">
        <v>192</v>
      </c>
      <c r="L2357" s="488" t="s">
        <v>83</v>
      </c>
      <c r="M2357" s="51">
        <v>22010095</v>
      </c>
      <c r="N2357" s="51">
        <v>0</v>
      </c>
      <c r="O2357" s="51">
        <v>10020993.51</v>
      </c>
      <c r="P2357" s="111">
        <v>0</v>
      </c>
      <c r="Q2357" s="51">
        <v>11989101.49</v>
      </c>
      <c r="R2357" s="111">
        <v>0</v>
      </c>
      <c r="S2357" s="51">
        <v>6148.9300181589606</v>
      </c>
      <c r="T2357" s="51">
        <v>6148.93</v>
      </c>
      <c r="U2357" s="192">
        <v>44926</v>
      </c>
    </row>
    <row r="2358" spans="1:21" x14ac:dyDescent="0.2">
      <c r="A2358" s="478"/>
      <c r="B2358" s="510" t="s">
        <v>31</v>
      </c>
      <c r="C2358" s="480" t="s">
        <v>18</v>
      </c>
      <c r="D2358" s="480" t="s">
        <v>18</v>
      </c>
      <c r="E2358" s="480" t="s">
        <v>18</v>
      </c>
      <c r="F2358" s="480" t="s">
        <v>18</v>
      </c>
      <c r="G2358" s="480" t="s">
        <v>18</v>
      </c>
      <c r="H2358" s="481">
        <f>H2357</f>
        <v>3579.5</v>
      </c>
      <c r="I2358" s="481">
        <f>I2357</f>
        <v>3274.8</v>
      </c>
      <c r="J2358" s="481">
        <f>J2357</f>
        <v>1167.8</v>
      </c>
      <c r="K2358" s="482">
        <f>K2357</f>
        <v>192</v>
      </c>
      <c r="L2358" s="480" t="s">
        <v>18</v>
      </c>
      <c r="M2358" s="474">
        <v>24512417</v>
      </c>
      <c r="N2358" s="474">
        <v>0</v>
      </c>
      <c r="O2358" s="474">
        <v>11160277.67</v>
      </c>
      <c r="P2358" s="474">
        <v>0</v>
      </c>
      <c r="Q2358" s="474">
        <v>13352139.33</v>
      </c>
      <c r="R2358" s="474">
        <v>0</v>
      </c>
      <c r="S2358" s="474" t="s">
        <v>18</v>
      </c>
      <c r="T2358" s="474" t="s">
        <v>18</v>
      </c>
      <c r="U2358" s="543" t="s">
        <v>18</v>
      </c>
    </row>
    <row r="2359" spans="1:21" ht="25.5" x14ac:dyDescent="0.2">
      <c r="A2359" s="466" t="s">
        <v>762</v>
      </c>
      <c r="B2359" s="514" t="s">
        <v>942</v>
      </c>
      <c r="C2359" s="56" t="s">
        <v>40</v>
      </c>
      <c r="D2359" s="195" t="s">
        <v>420</v>
      </c>
      <c r="E2359" s="56" t="s">
        <v>420</v>
      </c>
      <c r="F2359" s="195" t="s">
        <v>668</v>
      </c>
      <c r="G2359" s="56">
        <v>5</v>
      </c>
      <c r="H2359" s="57">
        <v>3036.5</v>
      </c>
      <c r="I2359" s="56">
        <v>2693.3</v>
      </c>
      <c r="J2359" s="56">
        <v>690</v>
      </c>
      <c r="K2359" s="468">
        <v>180</v>
      </c>
      <c r="L2359" s="488" t="s">
        <v>93</v>
      </c>
      <c r="M2359" s="51">
        <v>88393</v>
      </c>
      <c r="N2359" s="51">
        <v>0</v>
      </c>
      <c r="O2359" s="51">
        <v>40244.519999999997</v>
      </c>
      <c r="P2359" s="111">
        <v>0</v>
      </c>
      <c r="Q2359" s="51">
        <v>48148.480000000003</v>
      </c>
      <c r="R2359" s="111">
        <v>0</v>
      </c>
      <c r="S2359" s="51">
        <v>29.110159723365719</v>
      </c>
      <c r="T2359" s="51">
        <v>29.11</v>
      </c>
      <c r="U2359" s="192">
        <v>44926</v>
      </c>
    </row>
    <row r="2360" spans="1:21" ht="26.25" thickBot="1" x14ac:dyDescent="0.25">
      <c r="A2360" s="496" t="s">
        <v>762</v>
      </c>
      <c r="B2360" s="540" t="s">
        <v>942</v>
      </c>
      <c r="C2360" s="182" t="s">
        <v>40</v>
      </c>
      <c r="D2360" s="188" t="s">
        <v>420</v>
      </c>
      <c r="E2360" s="182" t="s">
        <v>420</v>
      </c>
      <c r="F2360" s="188" t="s">
        <v>668</v>
      </c>
      <c r="G2360" s="182">
        <v>5</v>
      </c>
      <c r="H2360" s="183">
        <v>3036.5</v>
      </c>
      <c r="I2360" s="182">
        <v>2693.3</v>
      </c>
      <c r="J2360" s="182">
        <v>690</v>
      </c>
      <c r="K2360" s="498">
        <v>180</v>
      </c>
      <c r="L2360" s="499" t="s">
        <v>49</v>
      </c>
      <c r="M2360" s="151">
        <v>3783560</v>
      </c>
      <c r="N2360" s="151">
        <v>0</v>
      </c>
      <c r="O2360" s="151">
        <v>1722620.02</v>
      </c>
      <c r="P2360" s="113">
        <v>0</v>
      </c>
      <c r="Q2360" s="151">
        <v>2060939.98</v>
      </c>
      <c r="R2360" s="113">
        <v>0</v>
      </c>
      <c r="S2360" s="151">
        <v>5483.420289855072</v>
      </c>
      <c r="T2360" s="151">
        <v>5483.42</v>
      </c>
      <c r="U2360" s="184">
        <v>44926</v>
      </c>
    </row>
    <row r="2361" spans="1:21" ht="13.5" thickBot="1" x14ac:dyDescent="0.25">
      <c r="A2361" s="520"/>
      <c r="B2361" s="521" t="s">
        <v>31</v>
      </c>
      <c r="C2361" s="132" t="s">
        <v>18</v>
      </c>
      <c r="D2361" s="132" t="s">
        <v>18</v>
      </c>
      <c r="E2361" s="132" t="s">
        <v>18</v>
      </c>
      <c r="F2361" s="132" t="s">
        <v>18</v>
      </c>
      <c r="G2361" s="132" t="s">
        <v>18</v>
      </c>
      <c r="H2361" s="502">
        <f>H2360</f>
        <v>3036.5</v>
      </c>
      <c r="I2361" s="502">
        <f>I2360</f>
        <v>2693.3</v>
      </c>
      <c r="J2361" s="502">
        <f>J2360</f>
        <v>690</v>
      </c>
      <c r="K2361" s="503">
        <f>K2360</f>
        <v>180</v>
      </c>
      <c r="L2361" s="132" t="s">
        <v>18</v>
      </c>
      <c r="M2361" s="133">
        <v>3871953</v>
      </c>
      <c r="N2361" s="133">
        <v>0</v>
      </c>
      <c r="O2361" s="133">
        <v>1762864.54</v>
      </c>
      <c r="P2361" s="133">
        <v>0</v>
      </c>
      <c r="Q2361" s="133">
        <v>2109088.46</v>
      </c>
      <c r="R2361" s="133">
        <v>0</v>
      </c>
      <c r="S2361" s="133" t="s">
        <v>18</v>
      </c>
      <c r="T2361" s="133" t="s">
        <v>18</v>
      </c>
      <c r="U2361" s="504" t="s">
        <v>18</v>
      </c>
    </row>
    <row r="2362" spans="1:21" ht="25.5" x14ac:dyDescent="0.2">
      <c r="A2362" s="463" t="s">
        <v>763</v>
      </c>
      <c r="B2362" s="513" t="s">
        <v>1003</v>
      </c>
      <c r="C2362" s="160" t="s">
        <v>40</v>
      </c>
      <c r="D2362" s="187" t="s">
        <v>680</v>
      </c>
      <c r="E2362" s="160" t="s">
        <v>680</v>
      </c>
      <c r="F2362" s="187" t="s">
        <v>668</v>
      </c>
      <c r="G2362" s="160">
        <v>5</v>
      </c>
      <c r="H2362" s="161">
        <v>6129.5</v>
      </c>
      <c r="I2362" s="160">
        <v>5825.1</v>
      </c>
      <c r="J2362" s="160">
        <v>688.7</v>
      </c>
      <c r="K2362" s="465">
        <v>171</v>
      </c>
      <c r="L2362" s="486" t="s">
        <v>93</v>
      </c>
      <c r="M2362" s="111">
        <v>178430</v>
      </c>
      <c r="N2362" s="111">
        <v>0</v>
      </c>
      <c r="O2362" s="111">
        <v>81237.539999999994</v>
      </c>
      <c r="P2362" s="111">
        <v>0</v>
      </c>
      <c r="Q2362" s="111">
        <v>97192.46</v>
      </c>
      <c r="R2362" s="111">
        <v>0</v>
      </c>
      <c r="S2362" s="111">
        <v>29.110041602088263</v>
      </c>
      <c r="T2362" s="111">
        <v>29.11</v>
      </c>
      <c r="U2362" s="181">
        <v>44926</v>
      </c>
    </row>
    <row r="2363" spans="1:21" ht="25.5" x14ac:dyDescent="0.2">
      <c r="A2363" s="466" t="s">
        <v>763</v>
      </c>
      <c r="B2363" s="514" t="s">
        <v>1003</v>
      </c>
      <c r="C2363" s="56" t="s">
        <v>40</v>
      </c>
      <c r="D2363" s="195" t="s">
        <v>680</v>
      </c>
      <c r="E2363" s="56" t="s">
        <v>680</v>
      </c>
      <c r="F2363" s="195" t="s">
        <v>668</v>
      </c>
      <c r="G2363" s="56">
        <v>5</v>
      </c>
      <c r="H2363" s="57">
        <v>6129.5</v>
      </c>
      <c r="I2363" s="56">
        <v>5825.1</v>
      </c>
      <c r="J2363" s="56">
        <v>688.7</v>
      </c>
      <c r="K2363" s="468">
        <v>171</v>
      </c>
      <c r="L2363" s="488" t="s">
        <v>49</v>
      </c>
      <c r="M2363" s="51">
        <v>3776431</v>
      </c>
      <c r="N2363" s="51">
        <v>0</v>
      </c>
      <c r="O2363" s="51">
        <v>1719374.25</v>
      </c>
      <c r="P2363" s="111">
        <v>0</v>
      </c>
      <c r="Q2363" s="51">
        <v>2057056.75</v>
      </c>
      <c r="R2363" s="111">
        <v>0</v>
      </c>
      <c r="S2363" s="51">
        <v>5483.4194859880936</v>
      </c>
      <c r="T2363" s="51">
        <v>5483.42</v>
      </c>
      <c r="U2363" s="192">
        <v>44926</v>
      </c>
    </row>
    <row r="2364" spans="1:21" ht="25.5" x14ac:dyDescent="0.2">
      <c r="A2364" s="466" t="s">
        <v>763</v>
      </c>
      <c r="B2364" s="514" t="s">
        <v>1003</v>
      </c>
      <c r="C2364" s="56" t="s">
        <v>40</v>
      </c>
      <c r="D2364" s="195" t="s">
        <v>680</v>
      </c>
      <c r="E2364" s="56" t="s">
        <v>680</v>
      </c>
      <c r="F2364" s="195" t="s">
        <v>668</v>
      </c>
      <c r="G2364" s="56">
        <v>5</v>
      </c>
      <c r="H2364" s="467">
        <v>6129.5</v>
      </c>
      <c r="I2364" s="56">
        <v>5825.1</v>
      </c>
      <c r="J2364" s="56">
        <v>688.7</v>
      </c>
      <c r="K2364" s="468">
        <v>171</v>
      </c>
      <c r="L2364" s="488" t="s">
        <v>87</v>
      </c>
      <c r="M2364" s="51">
        <v>335590</v>
      </c>
      <c r="N2364" s="51">
        <v>0</v>
      </c>
      <c r="O2364" s="51">
        <v>152791.04000000001</v>
      </c>
      <c r="P2364" s="111">
        <v>0</v>
      </c>
      <c r="Q2364" s="51">
        <v>182798.96</v>
      </c>
      <c r="R2364" s="111">
        <v>0</v>
      </c>
      <c r="S2364" s="51">
        <v>54.74997960681948</v>
      </c>
      <c r="T2364" s="51">
        <v>54.75</v>
      </c>
      <c r="U2364" s="192">
        <v>44926</v>
      </c>
    </row>
    <row r="2365" spans="1:21" ht="25.5" x14ac:dyDescent="0.2">
      <c r="A2365" s="466" t="s">
        <v>763</v>
      </c>
      <c r="B2365" s="514" t="s">
        <v>1003</v>
      </c>
      <c r="C2365" s="56" t="s">
        <v>40</v>
      </c>
      <c r="D2365" s="195" t="s">
        <v>680</v>
      </c>
      <c r="E2365" s="56" t="s">
        <v>680</v>
      </c>
      <c r="F2365" s="195" t="s">
        <v>668</v>
      </c>
      <c r="G2365" s="56">
        <v>5</v>
      </c>
      <c r="H2365" s="57">
        <v>6129.5</v>
      </c>
      <c r="I2365" s="56">
        <v>5825.1</v>
      </c>
      <c r="J2365" s="56">
        <v>688.7</v>
      </c>
      <c r="K2365" s="468">
        <v>171</v>
      </c>
      <c r="L2365" s="488" t="s">
        <v>36</v>
      </c>
      <c r="M2365" s="51">
        <v>11995370</v>
      </c>
      <c r="N2365" s="51">
        <v>0</v>
      </c>
      <c r="O2365" s="51">
        <v>5461381.4699999997</v>
      </c>
      <c r="P2365" s="111">
        <v>0</v>
      </c>
      <c r="Q2365" s="51">
        <v>6533988.5300000003</v>
      </c>
      <c r="R2365" s="111">
        <v>0</v>
      </c>
      <c r="S2365" s="51">
        <v>1956.9899665551839</v>
      </c>
      <c r="T2365" s="51">
        <v>1956.99</v>
      </c>
      <c r="U2365" s="192">
        <v>44926</v>
      </c>
    </row>
    <row r="2366" spans="1:21" x14ac:dyDescent="0.2">
      <c r="A2366" s="478"/>
      <c r="B2366" s="510" t="s">
        <v>31</v>
      </c>
      <c r="C2366" s="480" t="s">
        <v>18</v>
      </c>
      <c r="D2366" s="480" t="s">
        <v>18</v>
      </c>
      <c r="E2366" s="480" t="s">
        <v>18</v>
      </c>
      <c r="F2366" s="480" t="s">
        <v>18</v>
      </c>
      <c r="G2366" s="480" t="s">
        <v>18</v>
      </c>
      <c r="H2366" s="481">
        <f>H2365</f>
        <v>6129.5</v>
      </c>
      <c r="I2366" s="481">
        <f>I2365</f>
        <v>5825.1</v>
      </c>
      <c r="J2366" s="481">
        <f>J2365</f>
        <v>688.7</v>
      </c>
      <c r="K2366" s="482">
        <f>K2365</f>
        <v>171</v>
      </c>
      <c r="L2366" s="480" t="s">
        <v>18</v>
      </c>
      <c r="M2366" s="474">
        <v>16285821</v>
      </c>
      <c r="N2366" s="474">
        <v>0</v>
      </c>
      <c r="O2366" s="474">
        <v>7414784.2999999998</v>
      </c>
      <c r="P2366" s="474">
        <v>0</v>
      </c>
      <c r="Q2366" s="474">
        <v>8871036.6999999993</v>
      </c>
      <c r="R2366" s="474">
        <v>0</v>
      </c>
      <c r="S2366" s="474" t="s">
        <v>18</v>
      </c>
      <c r="T2366" s="474" t="s">
        <v>18</v>
      </c>
      <c r="U2366" s="543" t="s">
        <v>18</v>
      </c>
    </row>
    <row r="2367" spans="1:21" ht="25.5" x14ac:dyDescent="0.2">
      <c r="A2367" s="466" t="s">
        <v>739</v>
      </c>
      <c r="B2367" s="514" t="s">
        <v>943</v>
      </c>
      <c r="C2367" s="56" t="s">
        <v>40</v>
      </c>
      <c r="D2367" s="195" t="s">
        <v>708</v>
      </c>
      <c r="E2367" s="56" t="s">
        <v>708</v>
      </c>
      <c r="F2367" s="195" t="s">
        <v>668</v>
      </c>
      <c r="G2367" s="56">
        <v>5</v>
      </c>
      <c r="H2367" s="57">
        <v>6816.4</v>
      </c>
      <c r="I2367" s="56">
        <v>6134.2</v>
      </c>
      <c r="J2367" s="56">
        <v>1178.9000000000001</v>
      </c>
      <c r="K2367" s="468">
        <v>351</v>
      </c>
      <c r="L2367" s="488" t="s">
        <v>93</v>
      </c>
      <c r="M2367" s="51">
        <v>198425</v>
      </c>
      <c r="N2367" s="51">
        <v>0</v>
      </c>
      <c r="O2367" s="51">
        <v>90341.07</v>
      </c>
      <c r="P2367" s="111">
        <v>0</v>
      </c>
      <c r="Q2367" s="51">
        <v>108083.93</v>
      </c>
      <c r="R2367" s="111">
        <v>0</v>
      </c>
      <c r="S2367" s="51">
        <v>29.109940731177748</v>
      </c>
      <c r="T2367" s="51">
        <v>29.11</v>
      </c>
      <c r="U2367" s="192">
        <v>44926</v>
      </c>
    </row>
    <row r="2368" spans="1:21" ht="26.25" thickBot="1" x14ac:dyDescent="0.25">
      <c r="A2368" s="496" t="s">
        <v>739</v>
      </c>
      <c r="B2368" s="540" t="s">
        <v>943</v>
      </c>
      <c r="C2368" s="182" t="s">
        <v>40</v>
      </c>
      <c r="D2368" s="188" t="s">
        <v>708</v>
      </c>
      <c r="E2368" s="182" t="s">
        <v>708</v>
      </c>
      <c r="F2368" s="188" t="s">
        <v>668</v>
      </c>
      <c r="G2368" s="182">
        <v>5</v>
      </c>
      <c r="H2368" s="183">
        <v>6816.4</v>
      </c>
      <c r="I2368" s="182">
        <v>6134.2</v>
      </c>
      <c r="J2368" s="182">
        <v>1178.9000000000001</v>
      </c>
      <c r="K2368" s="498">
        <v>351</v>
      </c>
      <c r="L2368" s="499" t="s">
        <v>49</v>
      </c>
      <c r="M2368" s="151">
        <v>6464404</v>
      </c>
      <c r="N2368" s="151">
        <v>0</v>
      </c>
      <c r="O2368" s="151">
        <v>2943183.59</v>
      </c>
      <c r="P2368" s="113">
        <v>0</v>
      </c>
      <c r="Q2368" s="151">
        <v>3521220.41</v>
      </c>
      <c r="R2368" s="113">
        <v>0</v>
      </c>
      <c r="S2368" s="151">
        <v>5483.4201374162349</v>
      </c>
      <c r="T2368" s="151">
        <v>5483.42</v>
      </c>
      <c r="U2368" s="184">
        <v>44926</v>
      </c>
    </row>
    <row r="2369" spans="1:21" ht="13.5" thickBot="1" x14ac:dyDescent="0.25">
      <c r="A2369" s="520"/>
      <c r="B2369" s="521" t="s">
        <v>31</v>
      </c>
      <c r="C2369" s="132" t="s">
        <v>18</v>
      </c>
      <c r="D2369" s="132" t="s">
        <v>18</v>
      </c>
      <c r="E2369" s="132" t="s">
        <v>18</v>
      </c>
      <c r="F2369" s="132" t="s">
        <v>18</v>
      </c>
      <c r="G2369" s="132" t="s">
        <v>18</v>
      </c>
      <c r="H2369" s="502">
        <f>H2368</f>
        <v>6816.4</v>
      </c>
      <c r="I2369" s="502">
        <f>I2368</f>
        <v>6134.2</v>
      </c>
      <c r="J2369" s="502">
        <f>J2368</f>
        <v>1178.9000000000001</v>
      </c>
      <c r="K2369" s="503">
        <f>K2368</f>
        <v>351</v>
      </c>
      <c r="L2369" s="132" t="s">
        <v>18</v>
      </c>
      <c r="M2369" s="133">
        <v>6662829</v>
      </c>
      <c r="N2369" s="133">
        <v>0</v>
      </c>
      <c r="O2369" s="133">
        <v>3033524.6599999997</v>
      </c>
      <c r="P2369" s="133">
        <v>0</v>
      </c>
      <c r="Q2369" s="133">
        <v>3629304.3400000003</v>
      </c>
      <c r="R2369" s="133">
        <v>0</v>
      </c>
      <c r="S2369" s="133" t="s">
        <v>18</v>
      </c>
      <c r="T2369" s="133" t="s">
        <v>18</v>
      </c>
      <c r="U2369" s="504" t="s">
        <v>18</v>
      </c>
    </row>
    <row r="2370" spans="1:21" x14ac:dyDescent="0.2">
      <c r="A2370" s="463" t="s">
        <v>764</v>
      </c>
      <c r="B2370" s="513" t="s">
        <v>1004</v>
      </c>
      <c r="C2370" s="160" t="s">
        <v>40</v>
      </c>
      <c r="D2370" s="187" t="s">
        <v>799</v>
      </c>
      <c r="E2370" s="160" t="s">
        <v>799</v>
      </c>
      <c r="F2370" s="187" t="s">
        <v>687</v>
      </c>
      <c r="G2370" s="160">
        <v>5</v>
      </c>
      <c r="H2370" s="464">
        <v>5674.4</v>
      </c>
      <c r="I2370" s="160">
        <v>5120.1000000000004</v>
      </c>
      <c r="J2370" s="160">
        <v>1395.3</v>
      </c>
      <c r="K2370" s="465">
        <v>300</v>
      </c>
      <c r="L2370" s="486" t="s">
        <v>462</v>
      </c>
      <c r="M2370" s="111">
        <v>434319</v>
      </c>
      <c r="N2370" s="111">
        <v>0</v>
      </c>
      <c r="O2370" s="111">
        <v>197741.44</v>
      </c>
      <c r="P2370" s="111">
        <v>0</v>
      </c>
      <c r="Q2370" s="111">
        <v>236577.56</v>
      </c>
      <c r="R2370" s="111">
        <v>0</v>
      </c>
      <c r="S2370" s="111">
        <v>76.540074721556465</v>
      </c>
      <c r="T2370" s="111">
        <v>76.540000000000006</v>
      </c>
      <c r="U2370" s="181">
        <v>44926</v>
      </c>
    </row>
    <row r="2371" spans="1:21" x14ac:dyDescent="0.2">
      <c r="A2371" s="466" t="s">
        <v>764</v>
      </c>
      <c r="B2371" s="514" t="s">
        <v>1004</v>
      </c>
      <c r="C2371" s="56" t="s">
        <v>40</v>
      </c>
      <c r="D2371" s="56" t="s">
        <v>799</v>
      </c>
      <c r="E2371" s="56" t="s">
        <v>799</v>
      </c>
      <c r="F2371" s="195" t="s">
        <v>687</v>
      </c>
      <c r="G2371" s="56">
        <v>5</v>
      </c>
      <c r="H2371" s="467">
        <v>5674.4</v>
      </c>
      <c r="I2371" s="56">
        <v>5120.1000000000004</v>
      </c>
      <c r="J2371" s="56">
        <v>1395.3</v>
      </c>
      <c r="K2371" s="468">
        <v>300</v>
      </c>
      <c r="L2371" s="488" t="s">
        <v>87</v>
      </c>
      <c r="M2371" s="51">
        <v>571866</v>
      </c>
      <c r="N2371" s="51">
        <v>0</v>
      </c>
      <c r="O2371" s="51">
        <v>260365.32</v>
      </c>
      <c r="P2371" s="111">
        <v>0</v>
      </c>
      <c r="Q2371" s="51">
        <v>311500.68</v>
      </c>
      <c r="R2371" s="111">
        <v>0</v>
      </c>
      <c r="S2371" s="51">
        <v>100.77999436063726</v>
      </c>
      <c r="T2371" s="51">
        <v>100.78</v>
      </c>
      <c r="U2371" s="192">
        <v>44926</v>
      </c>
    </row>
    <row r="2372" spans="1:21" x14ac:dyDescent="0.2">
      <c r="A2372" s="466" t="s">
        <v>764</v>
      </c>
      <c r="B2372" s="514" t="s">
        <v>1004</v>
      </c>
      <c r="C2372" s="56" t="s">
        <v>40</v>
      </c>
      <c r="D2372" s="195" t="s">
        <v>799</v>
      </c>
      <c r="E2372" s="56" t="s">
        <v>799</v>
      </c>
      <c r="F2372" s="195" t="s">
        <v>687</v>
      </c>
      <c r="G2372" s="56">
        <v>5</v>
      </c>
      <c r="H2372" s="57">
        <v>5674.4</v>
      </c>
      <c r="I2372" s="56">
        <v>5120.1000000000004</v>
      </c>
      <c r="J2372" s="56">
        <v>1395.3</v>
      </c>
      <c r="K2372" s="468">
        <v>300</v>
      </c>
      <c r="L2372" s="488" t="s">
        <v>48</v>
      </c>
      <c r="M2372" s="51">
        <v>6179535</v>
      </c>
      <c r="N2372" s="51">
        <v>0</v>
      </c>
      <c r="O2372" s="51">
        <v>2813485.36</v>
      </c>
      <c r="P2372" s="111">
        <v>0</v>
      </c>
      <c r="Q2372" s="51">
        <v>3366049.64</v>
      </c>
      <c r="R2372" s="111">
        <v>0</v>
      </c>
      <c r="S2372" s="51">
        <v>1089.0199844917524</v>
      </c>
      <c r="T2372" s="51">
        <v>1089.02</v>
      </c>
      <c r="U2372" s="192">
        <v>44926</v>
      </c>
    </row>
    <row r="2373" spans="1:21" x14ac:dyDescent="0.2">
      <c r="A2373" s="466" t="s">
        <v>764</v>
      </c>
      <c r="B2373" s="514" t="s">
        <v>1004</v>
      </c>
      <c r="C2373" s="56" t="s">
        <v>40</v>
      </c>
      <c r="D2373" s="195" t="s">
        <v>799</v>
      </c>
      <c r="E2373" s="56" t="s">
        <v>799</v>
      </c>
      <c r="F2373" s="195" t="s">
        <v>687</v>
      </c>
      <c r="G2373" s="56">
        <v>5</v>
      </c>
      <c r="H2373" s="57">
        <v>5674.4</v>
      </c>
      <c r="I2373" s="56">
        <v>5120.1000000000004</v>
      </c>
      <c r="J2373" s="56">
        <v>1395.3</v>
      </c>
      <c r="K2373" s="468">
        <v>300</v>
      </c>
      <c r="L2373" s="488" t="s">
        <v>36</v>
      </c>
      <c r="M2373" s="51">
        <v>22354412</v>
      </c>
      <c r="N2373" s="51">
        <v>0</v>
      </c>
      <c r="O2373" s="51">
        <v>10177757.869999999</v>
      </c>
      <c r="P2373" s="111">
        <v>0</v>
      </c>
      <c r="Q2373" s="51">
        <v>12176654.130000001</v>
      </c>
      <c r="R2373" s="111">
        <v>0</v>
      </c>
      <c r="S2373" s="51">
        <v>3939.5199492457355</v>
      </c>
      <c r="T2373" s="51">
        <v>3939.52</v>
      </c>
      <c r="U2373" s="192">
        <v>44926</v>
      </c>
    </row>
    <row r="2374" spans="1:21" x14ac:dyDescent="0.2">
      <c r="A2374" s="478"/>
      <c r="B2374" s="510" t="s">
        <v>31</v>
      </c>
      <c r="C2374" s="480" t="s">
        <v>18</v>
      </c>
      <c r="D2374" s="480" t="s">
        <v>18</v>
      </c>
      <c r="E2374" s="480" t="s">
        <v>18</v>
      </c>
      <c r="F2374" s="480" t="s">
        <v>18</v>
      </c>
      <c r="G2374" s="480" t="s">
        <v>18</v>
      </c>
      <c r="H2374" s="481">
        <f>H2373</f>
        <v>5674.4</v>
      </c>
      <c r="I2374" s="481">
        <f>I2373</f>
        <v>5120.1000000000004</v>
      </c>
      <c r="J2374" s="481">
        <f>J2373</f>
        <v>1395.3</v>
      </c>
      <c r="K2374" s="482">
        <f>K2373</f>
        <v>300</v>
      </c>
      <c r="L2374" s="480" t="s">
        <v>18</v>
      </c>
      <c r="M2374" s="474">
        <v>29540132</v>
      </c>
      <c r="N2374" s="474">
        <v>0</v>
      </c>
      <c r="O2374" s="474">
        <v>13449349.989999998</v>
      </c>
      <c r="P2374" s="474">
        <v>0</v>
      </c>
      <c r="Q2374" s="474">
        <v>16090782.010000002</v>
      </c>
      <c r="R2374" s="474">
        <v>0</v>
      </c>
      <c r="S2374" s="474" t="s">
        <v>18</v>
      </c>
      <c r="T2374" s="474" t="s">
        <v>18</v>
      </c>
      <c r="U2374" s="543" t="s">
        <v>18</v>
      </c>
    </row>
    <row r="2375" spans="1:21" x14ac:dyDescent="0.2">
      <c r="A2375" s="466" t="s">
        <v>765</v>
      </c>
      <c r="B2375" s="514" t="s">
        <v>950</v>
      </c>
      <c r="C2375" s="195" t="s">
        <v>40</v>
      </c>
      <c r="D2375" s="57" t="s">
        <v>420</v>
      </c>
      <c r="E2375" s="56" t="s">
        <v>420</v>
      </c>
      <c r="F2375" s="195" t="s">
        <v>683</v>
      </c>
      <c r="G2375" s="57">
        <v>4</v>
      </c>
      <c r="H2375" s="475">
        <v>4994.3999999999996</v>
      </c>
      <c r="I2375" s="57">
        <v>4654.8</v>
      </c>
      <c r="J2375" s="57">
        <v>1597.9</v>
      </c>
      <c r="K2375" s="468">
        <v>276</v>
      </c>
      <c r="L2375" s="488" t="s">
        <v>111</v>
      </c>
      <c r="M2375" s="51">
        <v>326484</v>
      </c>
      <c r="N2375" s="51">
        <v>0</v>
      </c>
      <c r="O2375" s="51">
        <v>148645.16</v>
      </c>
      <c r="P2375" s="111">
        <v>0</v>
      </c>
      <c r="Q2375" s="51">
        <v>177838.84</v>
      </c>
      <c r="R2375" s="111">
        <v>0</v>
      </c>
      <c r="S2375" s="51">
        <v>65.370014416146091</v>
      </c>
      <c r="T2375" s="51">
        <v>65.37</v>
      </c>
      <c r="U2375" s="192">
        <v>44926</v>
      </c>
    </row>
    <row r="2376" spans="1:21" ht="13.5" thickBot="1" x14ac:dyDescent="0.25">
      <c r="A2376" s="496" t="s">
        <v>765</v>
      </c>
      <c r="B2376" s="540" t="s">
        <v>950</v>
      </c>
      <c r="C2376" s="188" t="s">
        <v>40</v>
      </c>
      <c r="D2376" s="183" t="s">
        <v>420</v>
      </c>
      <c r="E2376" s="182" t="s">
        <v>420</v>
      </c>
      <c r="F2376" s="188" t="s">
        <v>683</v>
      </c>
      <c r="G2376" s="183">
        <v>4</v>
      </c>
      <c r="H2376" s="182">
        <v>4994.3999999999996</v>
      </c>
      <c r="I2376" s="183">
        <v>4654.8</v>
      </c>
      <c r="J2376" s="183">
        <v>1597.9</v>
      </c>
      <c r="K2376" s="498">
        <v>276</v>
      </c>
      <c r="L2376" s="499" t="s">
        <v>83</v>
      </c>
      <c r="M2376" s="151">
        <v>30710216</v>
      </c>
      <c r="N2376" s="151">
        <v>0</v>
      </c>
      <c r="O2376" s="151">
        <v>13982078.460000001</v>
      </c>
      <c r="P2376" s="113">
        <v>0</v>
      </c>
      <c r="Q2376" s="151">
        <v>16728137.539999999</v>
      </c>
      <c r="R2376" s="113">
        <v>0</v>
      </c>
      <c r="S2376" s="151">
        <v>6148.9300016017942</v>
      </c>
      <c r="T2376" s="151">
        <v>6148.93</v>
      </c>
      <c r="U2376" s="184">
        <v>44926</v>
      </c>
    </row>
    <row r="2377" spans="1:21" ht="13.5" thickBot="1" x14ac:dyDescent="0.25">
      <c r="A2377" s="520"/>
      <c r="B2377" s="521" t="s">
        <v>31</v>
      </c>
      <c r="C2377" s="132" t="s">
        <v>18</v>
      </c>
      <c r="D2377" s="132" t="s">
        <v>18</v>
      </c>
      <c r="E2377" s="132" t="s">
        <v>18</v>
      </c>
      <c r="F2377" s="132" t="s">
        <v>18</v>
      </c>
      <c r="G2377" s="132" t="s">
        <v>18</v>
      </c>
      <c r="H2377" s="502">
        <f>H2376</f>
        <v>4994.3999999999996</v>
      </c>
      <c r="I2377" s="502">
        <f>I2376</f>
        <v>4654.8</v>
      </c>
      <c r="J2377" s="502">
        <f>J2376</f>
        <v>1597.9</v>
      </c>
      <c r="K2377" s="503">
        <f>K2376</f>
        <v>276</v>
      </c>
      <c r="L2377" s="132" t="s">
        <v>18</v>
      </c>
      <c r="M2377" s="133">
        <v>31036700</v>
      </c>
      <c r="N2377" s="133">
        <v>0</v>
      </c>
      <c r="O2377" s="133">
        <v>14130723.620000001</v>
      </c>
      <c r="P2377" s="133">
        <v>0</v>
      </c>
      <c r="Q2377" s="133">
        <v>16905976.379999999</v>
      </c>
      <c r="R2377" s="133">
        <v>0</v>
      </c>
      <c r="S2377" s="133" t="s">
        <v>18</v>
      </c>
      <c r="T2377" s="133" t="s">
        <v>18</v>
      </c>
      <c r="U2377" s="504" t="s">
        <v>18</v>
      </c>
    </row>
    <row r="2378" spans="1:21" x14ac:dyDescent="0.2">
      <c r="A2378" s="463" t="s">
        <v>766</v>
      </c>
      <c r="B2378" s="513" t="s">
        <v>952</v>
      </c>
      <c r="C2378" s="187" t="s">
        <v>40</v>
      </c>
      <c r="D2378" s="161" t="s">
        <v>680</v>
      </c>
      <c r="E2378" s="160" t="s">
        <v>680</v>
      </c>
      <c r="F2378" s="187" t="s">
        <v>683</v>
      </c>
      <c r="G2378" s="161">
        <v>4</v>
      </c>
      <c r="H2378" s="505">
        <v>2684.9</v>
      </c>
      <c r="I2378" s="161">
        <v>2441.8000000000002</v>
      </c>
      <c r="J2378" s="161">
        <v>764.6</v>
      </c>
      <c r="K2378" s="465">
        <v>144</v>
      </c>
      <c r="L2378" s="486" t="s">
        <v>111</v>
      </c>
      <c r="M2378" s="111">
        <v>175512</v>
      </c>
      <c r="N2378" s="111">
        <v>0</v>
      </c>
      <c r="O2378" s="111">
        <v>79909</v>
      </c>
      <c r="P2378" s="111">
        <v>0</v>
      </c>
      <c r="Q2378" s="111">
        <v>95603</v>
      </c>
      <c r="R2378" s="111">
        <v>0</v>
      </c>
      <c r="S2378" s="111">
        <v>65.370032403441471</v>
      </c>
      <c r="T2378" s="111">
        <v>65.37</v>
      </c>
      <c r="U2378" s="181">
        <v>44926</v>
      </c>
    </row>
    <row r="2379" spans="1:21" x14ac:dyDescent="0.2">
      <c r="A2379" s="466" t="s">
        <v>766</v>
      </c>
      <c r="B2379" s="514" t="s">
        <v>952</v>
      </c>
      <c r="C2379" s="195" t="s">
        <v>40</v>
      </c>
      <c r="D2379" s="57" t="s">
        <v>680</v>
      </c>
      <c r="E2379" s="56" t="s">
        <v>680</v>
      </c>
      <c r="F2379" s="195" t="s">
        <v>683</v>
      </c>
      <c r="G2379" s="57">
        <v>4</v>
      </c>
      <c r="H2379" s="56">
        <v>2684.9</v>
      </c>
      <c r="I2379" s="57">
        <v>2441.8000000000002</v>
      </c>
      <c r="J2379" s="57">
        <v>764.6</v>
      </c>
      <c r="K2379" s="468">
        <v>144</v>
      </c>
      <c r="L2379" s="488" t="s">
        <v>83</v>
      </c>
      <c r="M2379" s="51">
        <v>16509262</v>
      </c>
      <c r="N2379" s="51">
        <v>0</v>
      </c>
      <c r="O2379" s="51">
        <v>7516514.9100000001</v>
      </c>
      <c r="P2379" s="111">
        <v>0</v>
      </c>
      <c r="Q2379" s="51">
        <v>8992747.0899999999</v>
      </c>
      <c r="R2379" s="111">
        <v>0</v>
      </c>
      <c r="S2379" s="51">
        <v>6148.9299415248242</v>
      </c>
      <c r="T2379" s="51">
        <v>6148.93</v>
      </c>
      <c r="U2379" s="192">
        <v>44926</v>
      </c>
    </row>
    <row r="2380" spans="1:21" x14ac:dyDescent="0.2">
      <c r="A2380" s="478"/>
      <c r="B2380" s="510" t="s">
        <v>31</v>
      </c>
      <c r="C2380" s="480" t="s">
        <v>18</v>
      </c>
      <c r="D2380" s="480" t="s">
        <v>18</v>
      </c>
      <c r="E2380" s="480" t="s">
        <v>18</v>
      </c>
      <c r="F2380" s="480" t="s">
        <v>18</v>
      </c>
      <c r="G2380" s="480" t="s">
        <v>18</v>
      </c>
      <c r="H2380" s="481">
        <f>H2379</f>
        <v>2684.9</v>
      </c>
      <c r="I2380" s="481">
        <f>I2379</f>
        <v>2441.8000000000002</v>
      </c>
      <c r="J2380" s="481">
        <f>J2379</f>
        <v>764.6</v>
      </c>
      <c r="K2380" s="482">
        <f>K2379</f>
        <v>144</v>
      </c>
      <c r="L2380" s="480" t="s">
        <v>18</v>
      </c>
      <c r="M2380" s="474">
        <v>16684774</v>
      </c>
      <c r="N2380" s="474">
        <v>0</v>
      </c>
      <c r="O2380" s="474">
        <v>7596423.9100000001</v>
      </c>
      <c r="P2380" s="474">
        <v>0</v>
      </c>
      <c r="Q2380" s="474">
        <v>9088350.0899999999</v>
      </c>
      <c r="R2380" s="474">
        <v>0</v>
      </c>
      <c r="S2380" s="474" t="s">
        <v>18</v>
      </c>
      <c r="T2380" s="474" t="s">
        <v>18</v>
      </c>
      <c r="U2380" s="543" t="s">
        <v>18</v>
      </c>
    </row>
    <row r="2381" spans="1:21" x14ac:dyDescent="0.2">
      <c r="A2381" s="466" t="s">
        <v>745</v>
      </c>
      <c r="B2381" s="514" t="s">
        <v>1005</v>
      </c>
      <c r="C2381" s="195" t="s">
        <v>40</v>
      </c>
      <c r="D2381" s="57" t="s">
        <v>800</v>
      </c>
      <c r="E2381" s="195" t="s">
        <v>800</v>
      </c>
      <c r="F2381" s="56" t="s">
        <v>668</v>
      </c>
      <c r="G2381" s="57">
        <v>5</v>
      </c>
      <c r="H2381" s="475">
        <v>6009.5</v>
      </c>
      <c r="I2381" s="57">
        <v>5400.5</v>
      </c>
      <c r="J2381" s="57">
        <v>1380.6</v>
      </c>
      <c r="K2381" s="468">
        <v>360</v>
      </c>
      <c r="L2381" s="488" t="s">
        <v>87</v>
      </c>
      <c r="M2381" s="51">
        <v>329020</v>
      </c>
      <c r="N2381" s="51">
        <v>0</v>
      </c>
      <c r="O2381" s="51">
        <v>149799.78</v>
      </c>
      <c r="P2381" s="111">
        <v>0</v>
      </c>
      <c r="Q2381" s="51">
        <v>179220.22</v>
      </c>
      <c r="R2381" s="111">
        <v>0</v>
      </c>
      <c r="S2381" s="51">
        <v>54.749979199600631</v>
      </c>
      <c r="T2381" s="51">
        <v>54.75</v>
      </c>
      <c r="U2381" s="192">
        <v>44926</v>
      </c>
    </row>
    <row r="2382" spans="1:21" x14ac:dyDescent="0.2">
      <c r="A2382" s="466" t="s">
        <v>745</v>
      </c>
      <c r="B2382" s="514" t="s">
        <v>1005</v>
      </c>
      <c r="C2382" s="195" t="s">
        <v>40</v>
      </c>
      <c r="D2382" s="57" t="s">
        <v>800</v>
      </c>
      <c r="E2382" s="195" t="s">
        <v>800</v>
      </c>
      <c r="F2382" s="56" t="s">
        <v>668</v>
      </c>
      <c r="G2382" s="57">
        <v>5</v>
      </c>
      <c r="H2382" s="475">
        <v>6009.5</v>
      </c>
      <c r="I2382" s="57">
        <v>5400.5</v>
      </c>
      <c r="J2382" s="57">
        <v>1380.6</v>
      </c>
      <c r="K2382" s="468">
        <v>360</v>
      </c>
      <c r="L2382" s="488" t="s">
        <v>462</v>
      </c>
      <c r="M2382" s="51">
        <v>249875</v>
      </c>
      <c r="N2382" s="51">
        <v>0</v>
      </c>
      <c r="O2382" s="51">
        <v>113765.79000000001</v>
      </c>
      <c r="P2382" s="111">
        <v>0</v>
      </c>
      <c r="Q2382" s="51">
        <v>136109.21</v>
      </c>
      <c r="R2382" s="111">
        <v>0</v>
      </c>
      <c r="S2382" s="51">
        <v>41.57999833596805</v>
      </c>
      <c r="T2382" s="51">
        <v>41.58</v>
      </c>
      <c r="U2382" s="192">
        <v>44926</v>
      </c>
    </row>
    <row r="2383" spans="1:21" x14ac:dyDescent="0.2">
      <c r="A2383" s="466" t="s">
        <v>745</v>
      </c>
      <c r="B2383" s="514" t="s">
        <v>1005</v>
      </c>
      <c r="C2383" s="195" t="s">
        <v>40</v>
      </c>
      <c r="D2383" s="57" t="s">
        <v>800</v>
      </c>
      <c r="E2383" s="195" t="s">
        <v>800</v>
      </c>
      <c r="F2383" s="56" t="s">
        <v>668</v>
      </c>
      <c r="G2383" s="57">
        <v>5</v>
      </c>
      <c r="H2383" s="56">
        <v>6009.5</v>
      </c>
      <c r="I2383" s="57">
        <v>5400.5</v>
      </c>
      <c r="J2383" s="57">
        <v>1380.6</v>
      </c>
      <c r="K2383" s="468">
        <v>360</v>
      </c>
      <c r="L2383" s="488" t="s">
        <v>36</v>
      </c>
      <c r="M2383" s="51">
        <v>11760531</v>
      </c>
      <c r="N2383" s="51">
        <v>0</v>
      </c>
      <c r="O2383" s="51">
        <v>5354461.43</v>
      </c>
      <c r="P2383" s="111">
        <v>0</v>
      </c>
      <c r="Q2383" s="51">
        <v>6406069.5700000003</v>
      </c>
      <c r="R2383" s="111">
        <v>0</v>
      </c>
      <c r="S2383" s="51">
        <v>1956.9899326067061</v>
      </c>
      <c r="T2383" s="51">
        <v>1956.99</v>
      </c>
      <c r="U2383" s="192">
        <v>44926</v>
      </c>
    </row>
    <row r="2384" spans="1:21" ht="13.5" thickBot="1" x14ac:dyDescent="0.25">
      <c r="A2384" s="496" t="s">
        <v>745</v>
      </c>
      <c r="B2384" s="540" t="s">
        <v>1005</v>
      </c>
      <c r="C2384" s="188" t="s">
        <v>40</v>
      </c>
      <c r="D2384" s="183" t="s">
        <v>800</v>
      </c>
      <c r="E2384" s="188" t="s">
        <v>800</v>
      </c>
      <c r="F2384" s="182" t="s">
        <v>668</v>
      </c>
      <c r="G2384" s="183">
        <v>5</v>
      </c>
      <c r="H2384" s="182">
        <v>6009.5</v>
      </c>
      <c r="I2384" s="183">
        <v>5400.5</v>
      </c>
      <c r="J2384" s="183">
        <v>1380.6</v>
      </c>
      <c r="K2384" s="498">
        <v>360</v>
      </c>
      <c r="L2384" s="499" t="s">
        <v>48</v>
      </c>
      <c r="M2384" s="151">
        <v>3597106</v>
      </c>
      <c r="N2384" s="151">
        <v>0</v>
      </c>
      <c r="O2384" s="151">
        <v>1637729.23</v>
      </c>
      <c r="P2384" s="113">
        <v>0</v>
      </c>
      <c r="Q2384" s="151">
        <v>1959376.77</v>
      </c>
      <c r="R2384" s="113">
        <v>0</v>
      </c>
      <c r="S2384" s="151">
        <v>598.56993094267409</v>
      </c>
      <c r="T2384" s="151">
        <v>598.57000000000005</v>
      </c>
      <c r="U2384" s="184">
        <v>44926</v>
      </c>
    </row>
    <row r="2385" spans="1:21" ht="13.5" thickBot="1" x14ac:dyDescent="0.25">
      <c r="A2385" s="520"/>
      <c r="B2385" s="521" t="s">
        <v>31</v>
      </c>
      <c r="C2385" s="132" t="s">
        <v>18</v>
      </c>
      <c r="D2385" s="132" t="s">
        <v>18</v>
      </c>
      <c r="E2385" s="132" t="s">
        <v>18</v>
      </c>
      <c r="F2385" s="132" t="s">
        <v>18</v>
      </c>
      <c r="G2385" s="132" t="s">
        <v>18</v>
      </c>
      <c r="H2385" s="502">
        <f>H2384</f>
        <v>6009.5</v>
      </c>
      <c r="I2385" s="502">
        <f>I2384</f>
        <v>5400.5</v>
      </c>
      <c r="J2385" s="502">
        <f>J2384</f>
        <v>1380.6</v>
      </c>
      <c r="K2385" s="503">
        <f>K2384</f>
        <v>360</v>
      </c>
      <c r="L2385" s="132" t="s">
        <v>18</v>
      </c>
      <c r="M2385" s="133">
        <v>15936532</v>
      </c>
      <c r="N2385" s="133">
        <v>0</v>
      </c>
      <c r="O2385" s="133">
        <v>7255756.2300000004</v>
      </c>
      <c r="P2385" s="133">
        <v>0</v>
      </c>
      <c r="Q2385" s="133">
        <v>8680775.7699999996</v>
      </c>
      <c r="R2385" s="133">
        <v>0</v>
      </c>
      <c r="S2385" s="133" t="s">
        <v>18</v>
      </c>
      <c r="T2385" s="133" t="s">
        <v>18</v>
      </c>
      <c r="U2385" s="504" t="s">
        <v>18</v>
      </c>
    </row>
    <row r="2386" spans="1:21" x14ac:dyDescent="0.2">
      <c r="A2386" s="463" t="s">
        <v>758</v>
      </c>
      <c r="B2386" s="513" t="s">
        <v>983</v>
      </c>
      <c r="C2386" s="187" t="s">
        <v>40</v>
      </c>
      <c r="D2386" s="161" t="s">
        <v>782</v>
      </c>
      <c r="E2386" s="187" t="s">
        <v>782</v>
      </c>
      <c r="F2386" s="160" t="s">
        <v>668</v>
      </c>
      <c r="G2386" s="161">
        <v>5</v>
      </c>
      <c r="H2386" s="160">
        <v>4880.5</v>
      </c>
      <c r="I2386" s="161">
        <v>4399.3</v>
      </c>
      <c r="J2386" s="161">
        <v>1111.5999999999999</v>
      </c>
      <c r="K2386" s="465">
        <v>267</v>
      </c>
      <c r="L2386" s="486" t="s">
        <v>34</v>
      </c>
      <c r="M2386" s="111">
        <v>1656051</v>
      </c>
      <c r="N2386" s="111">
        <v>0</v>
      </c>
      <c r="O2386" s="111">
        <v>753984.77</v>
      </c>
      <c r="P2386" s="111">
        <v>0</v>
      </c>
      <c r="Q2386" s="111">
        <v>902066.23</v>
      </c>
      <c r="R2386" s="111">
        <v>0</v>
      </c>
      <c r="S2386" s="111">
        <v>339.31994672676979</v>
      </c>
      <c r="T2386" s="111">
        <v>339.32</v>
      </c>
      <c r="U2386" s="181">
        <v>44926</v>
      </c>
    </row>
    <row r="2387" spans="1:21" x14ac:dyDescent="0.2">
      <c r="A2387" s="466" t="s">
        <v>758</v>
      </c>
      <c r="B2387" s="514" t="s">
        <v>983</v>
      </c>
      <c r="C2387" s="195" t="s">
        <v>40</v>
      </c>
      <c r="D2387" s="57" t="s">
        <v>782</v>
      </c>
      <c r="E2387" s="195" t="s">
        <v>782</v>
      </c>
      <c r="F2387" s="56" t="s">
        <v>668</v>
      </c>
      <c r="G2387" s="57">
        <v>5</v>
      </c>
      <c r="H2387" s="56">
        <v>4880.5</v>
      </c>
      <c r="I2387" s="57">
        <v>4399.3</v>
      </c>
      <c r="J2387" s="57">
        <v>1111.5999999999999</v>
      </c>
      <c r="K2387" s="468">
        <v>267</v>
      </c>
      <c r="L2387" s="488" t="s">
        <v>48</v>
      </c>
      <c r="M2387" s="51">
        <v>2921321</v>
      </c>
      <c r="N2387" s="51">
        <v>0</v>
      </c>
      <c r="O2387" s="51">
        <v>1330050.54</v>
      </c>
      <c r="P2387" s="111">
        <v>0</v>
      </c>
      <c r="Q2387" s="51">
        <v>1591270.46</v>
      </c>
      <c r="R2387" s="111">
        <v>0</v>
      </c>
      <c r="S2387" s="51">
        <v>598.57002356315957</v>
      </c>
      <c r="T2387" s="51">
        <v>598.57000000000005</v>
      </c>
      <c r="U2387" s="192">
        <v>44926</v>
      </c>
    </row>
    <row r="2388" spans="1:21" x14ac:dyDescent="0.2">
      <c r="A2388" s="466" t="s">
        <v>758</v>
      </c>
      <c r="B2388" s="514" t="s">
        <v>983</v>
      </c>
      <c r="C2388" s="195" t="s">
        <v>40</v>
      </c>
      <c r="D2388" s="57" t="s">
        <v>782</v>
      </c>
      <c r="E2388" s="195" t="s">
        <v>782</v>
      </c>
      <c r="F2388" s="56" t="s">
        <v>668</v>
      </c>
      <c r="G2388" s="57">
        <v>5</v>
      </c>
      <c r="H2388" s="56">
        <v>4880.5</v>
      </c>
      <c r="I2388" s="57">
        <v>4399.3</v>
      </c>
      <c r="J2388" s="57">
        <v>1111.5999999999999</v>
      </c>
      <c r="K2388" s="468">
        <v>267</v>
      </c>
      <c r="L2388" s="488" t="s">
        <v>36</v>
      </c>
      <c r="M2388" s="51">
        <v>9551090</v>
      </c>
      <c r="N2388" s="51">
        <v>0</v>
      </c>
      <c r="O2388" s="51">
        <v>4348523.3</v>
      </c>
      <c r="P2388" s="111">
        <v>0</v>
      </c>
      <c r="Q2388" s="51">
        <v>5202566.7</v>
      </c>
      <c r="R2388" s="111">
        <v>0</v>
      </c>
      <c r="S2388" s="51">
        <v>1956.990062493597</v>
      </c>
      <c r="T2388" s="51">
        <v>1956.99</v>
      </c>
      <c r="U2388" s="192">
        <v>44926</v>
      </c>
    </row>
    <row r="2389" spans="1:21" x14ac:dyDescent="0.2">
      <c r="A2389" s="478"/>
      <c r="B2389" s="510" t="s">
        <v>31</v>
      </c>
      <c r="C2389" s="480" t="s">
        <v>18</v>
      </c>
      <c r="D2389" s="480" t="s">
        <v>18</v>
      </c>
      <c r="E2389" s="480" t="s">
        <v>18</v>
      </c>
      <c r="F2389" s="480" t="s">
        <v>18</v>
      </c>
      <c r="G2389" s="480" t="s">
        <v>18</v>
      </c>
      <c r="H2389" s="481">
        <f>H2388</f>
        <v>4880.5</v>
      </c>
      <c r="I2389" s="481">
        <f>I2388</f>
        <v>4399.3</v>
      </c>
      <c r="J2389" s="481">
        <f>J2388</f>
        <v>1111.5999999999999</v>
      </c>
      <c r="K2389" s="482">
        <f>K2388</f>
        <v>267</v>
      </c>
      <c r="L2389" s="480" t="s">
        <v>18</v>
      </c>
      <c r="M2389" s="474">
        <v>14128462</v>
      </c>
      <c r="N2389" s="474">
        <v>0</v>
      </c>
      <c r="O2389" s="474">
        <v>6432558.6099999994</v>
      </c>
      <c r="P2389" s="474">
        <v>0</v>
      </c>
      <c r="Q2389" s="474">
        <v>7695903.3900000006</v>
      </c>
      <c r="R2389" s="474">
        <v>0</v>
      </c>
      <c r="S2389" s="474" t="s">
        <v>18</v>
      </c>
      <c r="T2389" s="474" t="s">
        <v>18</v>
      </c>
      <c r="U2389" s="543" t="s">
        <v>18</v>
      </c>
    </row>
    <row r="2390" spans="1:21" ht="25.5" x14ac:dyDescent="0.2">
      <c r="A2390" s="466" t="s">
        <v>767</v>
      </c>
      <c r="B2390" s="514" t="s">
        <v>1006</v>
      </c>
      <c r="C2390" s="195" t="s">
        <v>40</v>
      </c>
      <c r="D2390" s="57" t="s">
        <v>672</v>
      </c>
      <c r="E2390" s="195" t="s">
        <v>672</v>
      </c>
      <c r="F2390" s="56" t="s">
        <v>668</v>
      </c>
      <c r="G2390" s="57">
        <v>5</v>
      </c>
      <c r="H2390" s="475">
        <v>4893.1000000000004</v>
      </c>
      <c r="I2390" s="57" t="s">
        <v>801</v>
      </c>
      <c r="J2390" s="57">
        <v>1112.2</v>
      </c>
      <c r="K2390" s="468">
        <v>267</v>
      </c>
      <c r="L2390" s="488" t="s">
        <v>462</v>
      </c>
      <c r="M2390" s="51">
        <v>203455</v>
      </c>
      <c r="N2390" s="51">
        <v>0</v>
      </c>
      <c r="O2390" s="51">
        <v>92631.19</v>
      </c>
      <c r="P2390" s="111">
        <v>0</v>
      </c>
      <c r="Q2390" s="51">
        <v>110823.81</v>
      </c>
      <c r="R2390" s="111">
        <v>0</v>
      </c>
      <c r="S2390" s="51">
        <v>41.579979971797016</v>
      </c>
      <c r="T2390" s="51">
        <v>41.58</v>
      </c>
      <c r="U2390" s="192">
        <v>44926</v>
      </c>
    </row>
    <row r="2391" spans="1:21" ht="25.5" x14ac:dyDescent="0.2">
      <c r="A2391" s="466" t="s">
        <v>767</v>
      </c>
      <c r="B2391" s="514" t="s">
        <v>1006</v>
      </c>
      <c r="C2391" s="195" t="s">
        <v>40</v>
      </c>
      <c r="D2391" s="57" t="s">
        <v>672</v>
      </c>
      <c r="E2391" s="195" t="s">
        <v>672</v>
      </c>
      <c r="F2391" s="56" t="s">
        <v>668</v>
      </c>
      <c r="G2391" s="57">
        <v>5</v>
      </c>
      <c r="H2391" s="475">
        <v>4893.1000000000004</v>
      </c>
      <c r="I2391" s="57" t="s">
        <v>801</v>
      </c>
      <c r="J2391" s="57">
        <v>1112.2</v>
      </c>
      <c r="K2391" s="468">
        <v>267</v>
      </c>
      <c r="L2391" s="488" t="s">
        <v>87</v>
      </c>
      <c r="M2391" s="51">
        <v>267897</v>
      </c>
      <c r="N2391" s="51">
        <v>0</v>
      </c>
      <c r="O2391" s="51">
        <v>121971.04000000001</v>
      </c>
      <c r="P2391" s="111">
        <v>0</v>
      </c>
      <c r="Q2391" s="51">
        <v>145925.96</v>
      </c>
      <c r="R2391" s="111">
        <v>0</v>
      </c>
      <c r="S2391" s="51">
        <v>54.749954016880913</v>
      </c>
      <c r="T2391" s="51">
        <v>54.75</v>
      </c>
      <c r="U2391" s="192">
        <v>44926</v>
      </c>
    </row>
    <row r="2392" spans="1:21" ht="25.5" x14ac:dyDescent="0.2">
      <c r="A2392" s="466" t="s">
        <v>767</v>
      </c>
      <c r="B2392" s="514" t="s">
        <v>1006</v>
      </c>
      <c r="C2392" s="195" t="s">
        <v>40</v>
      </c>
      <c r="D2392" s="57" t="s">
        <v>672</v>
      </c>
      <c r="E2392" s="195" t="s">
        <v>672</v>
      </c>
      <c r="F2392" s="56" t="s">
        <v>668</v>
      </c>
      <c r="G2392" s="57">
        <v>5</v>
      </c>
      <c r="H2392" s="56">
        <v>4893.1000000000004</v>
      </c>
      <c r="I2392" s="57" t="s">
        <v>801</v>
      </c>
      <c r="J2392" s="57">
        <v>1112.2</v>
      </c>
      <c r="K2392" s="468">
        <v>267</v>
      </c>
      <c r="L2392" s="488" t="s">
        <v>48</v>
      </c>
      <c r="M2392" s="51">
        <v>2928863</v>
      </c>
      <c r="N2392" s="51">
        <v>0</v>
      </c>
      <c r="O2392" s="51">
        <v>1333484.3400000001</v>
      </c>
      <c r="P2392" s="111">
        <v>0</v>
      </c>
      <c r="Q2392" s="51">
        <v>1595378.66</v>
      </c>
      <c r="R2392" s="111">
        <v>0</v>
      </c>
      <c r="S2392" s="51">
        <v>598.57002718113256</v>
      </c>
      <c r="T2392" s="51">
        <v>598.57000000000005</v>
      </c>
      <c r="U2392" s="192">
        <v>44926</v>
      </c>
    </row>
    <row r="2393" spans="1:21" ht="26.25" thickBot="1" x14ac:dyDescent="0.25">
      <c r="A2393" s="496" t="s">
        <v>767</v>
      </c>
      <c r="B2393" s="540" t="s">
        <v>1006</v>
      </c>
      <c r="C2393" s="188" t="s">
        <v>40</v>
      </c>
      <c r="D2393" s="183" t="s">
        <v>672</v>
      </c>
      <c r="E2393" s="188" t="s">
        <v>672</v>
      </c>
      <c r="F2393" s="182" t="s">
        <v>668</v>
      </c>
      <c r="G2393" s="183">
        <v>5</v>
      </c>
      <c r="H2393" s="182">
        <v>4893.1000000000004</v>
      </c>
      <c r="I2393" s="183" t="s">
        <v>801</v>
      </c>
      <c r="J2393" s="183">
        <v>1112.2</v>
      </c>
      <c r="K2393" s="498">
        <v>267</v>
      </c>
      <c r="L2393" s="499" t="s">
        <v>36</v>
      </c>
      <c r="M2393" s="151">
        <v>9575748</v>
      </c>
      <c r="N2393" s="151">
        <v>0</v>
      </c>
      <c r="O2393" s="151">
        <v>4359749.8600000003</v>
      </c>
      <c r="P2393" s="113">
        <v>0</v>
      </c>
      <c r="Q2393" s="151">
        <v>5215998.1399999997</v>
      </c>
      <c r="R2393" s="113">
        <v>0</v>
      </c>
      <c r="S2393" s="151">
        <v>1956.9900472093354</v>
      </c>
      <c r="T2393" s="151">
        <v>1956.99</v>
      </c>
      <c r="U2393" s="184">
        <v>44926</v>
      </c>
    </row>
    <row r="2394" spans="1:21" ht="13.5" thickBot="1" x14ac:dyDescent="0.25">
      <c r="A2394" s="520"/>
      <c r="B2394" s="521" t="s">
        <v>31</v>
      </c>
      <c r="C2394" s="132" t="s">
        <v>18</v>
      </c>
      <c r="D2394" s="132" t="s">
        <v>18</v>
      </c>
      <c r="E2394" s="132" t="s">
        <v>18</v>
      </c>
      <c r="F2394" s="132" t="s">
        <v>18</v>
      </c>
      <c r="G2394" s="132" t="s">
        <v>18</v>
      </c>
      <c r="H2394" s="502">
        <f>H2393</f>
        <v>4893.1000000000004</v>
      </c>
      <c r="I2394" s="502" t="str">
        <f>I2393</f>
        <v>4439</v>
      </c>
      <c r="J2394" s="502">
        <f>J2393</f>
        <v>1112.2</v>
      </c>
      <c r="K2394" s="503">
        <f>K2393</f>
        <v>267</v>
      </c>
      <c r="L2394" s="132" t="s">
        <v>18</v>
      </c>
      <c r="M2394" s="133">
        <v>12975963</v>
      </c>
      <c r="N2394" s="133">
        <v>0</v>
      </c>
      <c r="O2394" s="133">
        <v>5907836.4300000006</v>
      </c>
      <c r="P2394" s="133">
        <v>0</v>
      </c>
      <c r="Q2394" s="133">
        <v>7068126.5699999994</v>
      </c>
      <c r="R2394" s="133">
        <v>0</v>
      </c>
      <c r="S2394" s="133" t="s">
        <v>18</v>
      </c>
      <c r="T2394" s="133" t="s">
        <v>18</v>
      </c>
      <c r="U2394" s="504" t="s">
        <v>18</v>
      </c>
    </row>
    <row r="2395" spans="1:21" ht="25.5" x14ac:dyDescent="0.2">
      <c r="A2395" s="463" t="s">
        <v>768</v>
      </c>
      <c r="B2395" s="513" t="s">
        <v>802</v>
      </c>
      <c r="C2395" s="519" t="s">
        <v>803</v>
      </c>
      <c r="D2395" s="160" t="s">
        <v>686</v>
      </c>
      <c r="E2395" s="160" t="s">
        <v>686</v>
      </c>
      <c r="F2395" s="160" t="s">
        <v>668</v>
      </c>
      <c r="G2395" s="160">
        <v>5</v>
      </c>
      <c r="H2395" s="464">
        <v>7056.9</v>
      </c>
      <c r="I2395" s="160">
        <v>6430.7</v>
      </c>
      <c r="J2395" s="160">
        <v>1447.8</v>
      </c>
      <c r="K2395" s="465">
        <v>348</v>
      </c>
      <c r="L2395" s="486" t="s">
        <v>462</v>
      </c>
      <c r="M2395" s="111">
        <v>293426</v>
      </c>
      <c r="N2395" s="111">
        <v>0</v>
      </c>
      <c r="O2395" s="111">
        <v>0</v>
      </c>
      <c r="P2395" s="111">
        <v>0</v>
      </c>
      <c r="Q2395" s="111">
        <v>293426</v>
      </c>
      <c r="R2395" s="111">
        <v>0</v>
      </c>
      <c r="S2395" s="111">
        <v>41.580013887117573</v>
      </c>
      <c r="T2395" s="111">
        <v>41.58</v>
      </c>
      <c r="U2395" s="181">
        <v>44926</v>
      </c>
    </row>
    <row r="2396" spans="1:21" ht="25.5" x14ac:dyDescent="0.2">
      <c r="A2396" s="466" t="s">
        <v>768</v>
      </c>
      <c r="B2396" s="514" t="s">
        <v>802</v>
      </c>
      <c r="C2396" s="413" t="s">
        <v>803</v>
      </c>
      <c r="D2396" s="56" t="s">
        <v>686</v>
      </c>
      <c r="E2396" s="56" t="s">
        <v>686</v>
      </c>
      <c r="F2396" s="56" t="s">
        <v>668</v>
      </c>
      <c r="G2396" s="56">
        <v>5</v>
      </c>
      <c r="H2396" s="467">
        <v>7056.9</v>
      </c>
      <c r="I2396" s="56">
        <v>6430.7</v>
      </c>
      <c r="J2396" s="56">
        <v>1447.8</v>
      </c>
      <c r="K2396" s="468">
        <v>348</v>
      </c>
      <c r="L2396" s="488" t="s">
        <v>87</v>
      </c>
      <c r="M2396" s="51">
        <v>386365</v>
      </c>
      <c r="N2396" s="51">
        <v>0</v>
      </c>
      <c r="O2396" s="51">
        <v>0</v>
      </c>
      <c r="P2396" s="111">
        <v>0</v>
      </c>
      <c r="Q2396" s="51">
        <v>386365</v>
      </c>
      <c r="R2396" s="111">
        <v>0</v>
      </c>
      <c r="S2396" s="51">
        <v>54.749961031047633</v>
      </c>
      <c r="T2396" s="51">
        <v>54.75</v>
      </c>
      <c r="U2396" s="192">
        <v>44926</v>
      </c>
    </row>
    <row r="2397" spans="1:21" ht="25.5" x14ac:dyDescent="0.2">
      <c r="A2397" s="466" t="s">
        <v>768</v>
      </c>
      <c r="B2397" s="514" t="s">
        <v>802</v>
      </c>
      <c r="C2397" s="413" t="s">
        <v>803</v>
      </c>
      <c r="D2397" s="56" t="s">
        <v>686</v>
      </c>
      <c r="E2397" s="56" t="s">
        <v>686</v>
      </c>
      <c r="F2397" s="56" t="s">
        <v>668</v>
      </c>
      <c r="G2397" s="56">
        <v>5</v>
      </c>
      <c r="H2397" s="467">
        <v>7056.9</v>
      </c>
      <c r="I2397" s="56">
        <v>6430.7</v>
      </c>
      <c r="J2397" s="56">
        <v>1447.8</v>
      </c>
      <c r="K2397" s="468">
        <v>348</v>
      </c>
      <c r="L2397" s="488" t="s">
        <v>94</v>
      </c>
      <c r="M2397" s="51">
        <v>293426</v>
      </c>
      <c r="N2397" s="51">
        <v>0</v>
      </c>
      <c r="O2397" s="51">
        <v>0</v>
      </c>
      <c r="P2397" s="111">
        <v>0</v>
      </c>
      <c r="Q2397" s="51">
        <v>293426</v>
      </c>
      <c r="R2397" s="111">
        <v>0</v>
      </c>
      <c r="S2397" s="51">
        <v>41.580013887117573</v>
      </c>
      <c r="T2397" s="51">
        <v>41.58</v>
      </c>
      <c r="U2397" s="192">
        <v>44926</v>
      </c>
    </row>
    <row r="2398" spans="1:21" ht="25.5" x14ac:dyDescent="0.2">
      <c r="A2398" s="466" t="s">
        <v>768</v>
      </c>
      <c r="B2398" s="514" t="s">
        <v>802</v>
      </c>
      <c r="C2398" s="413" t="s">
        <v>803</v>
      </c>
      <c r="D2398" s="56" t="s">
        <v>686</v>
      </c>
      <c r="E2398" s="56" t="s">
        <v>686</v>
      </c>
      <c r="F2398" s="56" t="s">
        <v>668</v>
      </c>
      <c r="G2398" s="56">
        <v>5</v>
      </c>
      <c r="H2398" s="467">
        <v>7056.9</v>
      </c>
      <c r="I2398" s="56">
        <v>6430.7</v>
      </c>
      <c r="J2398" s="56">
        <v>1447.8</v>
      </c>
      <c r="K2398" s="468">
        <v>348</v>
      </c>
      <c r="L2398" s="488" t="s">
        <v>96</v>
      </c>
      <c r="M2398" s="51">
        <v>391235</v>
      </c>
      <c r="N2398" s="51">
        <v>0</v>
      </c>
      <c r="O2398" s="51">
        <v>0</v>
      </c>
      <c r="P2398" s="111">
        <v>0</v>
      </c>
      <c r="Q2398" s="51">
        <v>391235</v>
      </c>
      <c r="R2398" s="111">
        <v>0</v>
      </c>
      <c r="S2398" s="51">
        <v>55.44006575125055</v>
      </c>
      <c r="T2398" s="51">
        <v>55.44</v>
      </c>
      <c r="U2398" s="192">
        <v>44926</v>
      </c>
    </row>
    <row r="2399" spans="1:21" ht="25.5" x14ac:dyDescent="0.2">
      <c r="A2399" s="466" t="s">
        <v>768</v>
      </c>
      <c r="B2399" s="514" t="s">
        <v>802</v>
      </c>
      <c r="C2399" s="413" t="s">
        <v>803</v>
      </c>
      <c r="D2399" s="56" t="s">
        <v>686</v>
      </c>
      <c r="E2399" s="57" t="s">
        <v>686</v>
      </c>
      <c r="F2399" s="56" t="s">
        <v>668</v>
      </c>
      <c r="G2399" s="56">
        <v>5</v>
      </c>
      <c r="H2399" s="57">
        <v>7056.9</v>
      </c>
      <c r="I2399" s="56">
        <v>6430.7</v>
      </c>
      <c r="J2399" s="56">
        <v>1447.8</v>
      </c>
      <c r="K2399" s="468">
        <v>348</v>
      </c>
      <c r="L2399" s="488" t="s">
        <v>95</v>
      </c>
      <c r="M2399" s="51">
        <v>3506432</v>
      </c>
      <c r="N2399" s="51">
        <v>0</v>
      </c>
      <c r="O2399" s="51">
        <v>0</v>
      </c>
      <c r="P2399" s="111">
        <v>0</v>
      </c>
      <c r="Q2399" s="51">
        <v>3506432</v>
      </c>
      <c r="R2399" s="111">
        <v>0</v>
      </c>
      <c r="S2399" s="51">
        <v>496.87993311510724</v>
      </c>
      <c r="T2399" s="51">
        <v>496.88</v>
      </c>
      <c r="U2399" s="192">
        <v>44926</v>
      </c>
    </row>
    <row r="2400" spans="1:21" ht="25.5" x14ac:dyDescent="0.2">
      <c r="A2400" s="466" t="s">
        <v>768</v>
      </c>
      <c r="B2400" s="514" t="s">
        <v>802</v>
      </c>
      <c r="C2400" s="413" t="s">
        <v>803</v>
      </c>
      <c r="D2400" s="56" t="s">
        <v>686</v>
      </c>
      <c r="E2400" s="56" t="s">
        <v>686</v>
      </c>
      <c r="F2400" s="56" t="s">
        <v>668</v>
      </c>
      <c r="G2400" s="56">
        <v>5</v>
      </c>
      <c r="H2400" s="467">
        <v>7056.9</v>
      </c>
      <c r="I2400" s="56">
        <v>6430.7</v>
      </c>
      <c r="J2400" s="56">
        <v>1447.8</v>
      </c>
      <c r="K2400" s="468">
        <v>348</v>
      </c>
      <c r="L2400" s="488" t="s">
        <v>37</v>
      </c>
      <c r="M2400" s="51">
        <v>293426</v>
      </c>
      <c r="N2400" s="51">
        <v>0</v>
      </c>
      <c r="O2400" s="51">
        <v>0</v>
      </c>
      <c r="P2400" s="111">
        <v>0</v>
      </c>
      <c r="Q2400" s="51">
        <v>293426</v>
      </c>
      <c r="R2400" s="111">
        <v>0</v>
      </c>
      <c r="S2400" s="51">
        <v>41.580013887117573</v>
      </c>
      <c r="T2400" s="51">
        <v>41.58</v>
      </c>
      <c r="U2400" s="192">
        <v>44926</v>
      </c>
    </row>
    <row r="2401" spans="1:21" ht="25.5" x14ac:dyDescent="0.2">
      <c r="A2401" s="466" t="s">
        <v>768</v>
      </c>
      <c r="B2401" s="514" t="s">
        <v>802</v>
      </c>
      <c r="C2401" s="413" t="s">
        <v>803</v>
      </c>
      <c r="D2401" s="56" t="s">
        <v>686</v>
      </c>
      <c r="E2401" s="56" t="s">
        <v>686</v>
      </c>
      <c r="F2401" s="56" t="s">
        <v>668</v>
      </c>
      <c r="G2401" s="56">
        <v>5</v>
      </c>
      <c r="H2401" s="57">
        <v>7056.9</v>
      </c>
      <c r="I2401" s="56">
        <v>6430.7</v>
      </c>
      <c r="J2401" s="56">
        <v>1447.8</v>
      </c>
      <c r="K2401" s="468">
        <v>348</v>
      </c>
      <c r="L2401" s="488" t="s">
        <v>93</v>
      </c>
      <c r="M2401" s="51">
        <v>205426</v>
      </c>
      <c r="N2401" s="51">
        <v>0</v>
      </c>
      <c r="O2401" s="51">
        <v>0</v>
      </c>
      <c r="P2401" s="111">
        <v>0</v>
      </c>
      <c r="Q2401" s="51">
        <v>205426</v>
      </c>
      <c r="R2401" s="111">
        <v>0</v>
      </c>
      <c r="S2401" s="51">
        <v>29.109949127803993</v>
      </c>
      <c r="T2401" s="51">
        <v>29.11</v>
      </c>
      <c r="U2401" s="192">
        <v>44926</v>
      </c>
    </row>
    <row r="2402" spans="1:21" ht="25.5" x14ac:dyDescent="0.2">
      <c r="A2402" s="466" t="s">
        <v>768</v>
      </c>
      <c r="B2402" s="514" t="s">
        <v>802</v>
      </c>
      <c r="C2402" s="413" t="s">
        <v>803</v>
      </c>
      <c r="D2402" s="56" t="s">
        <v>686</v>
      </c>
      <c r="E2402" s="57" t="s">
        <v>686</v>
      </c>
      <c r="F2402" s="56" t="s">
        <v>668</v>
      </c>
      <c r="G2402" s="56">
        <v>5</v>
      </c>
      <c r="H2402" s="57">
        <v>7056.9</v>
      </c>
      <c r="I2402" s="56">
        <v>6430.7</v>
      </c>
      <c r="J2402" s="56">
        <v>1447.8</v>
      </c>
      <c r="K2402" s="468">
        <v>348</v>
      </c>
      <c r="L2402" s="488" t="s">
        <v>49</v>
      </c>
      <c r="M2402" s="51">
        <v>7938895</v>
      </c>
      <c r="N2402" s="51">
        <v>0</v>
      </c>
      <c r="O2402" s="51">
        <v>0</v>
      </c>
      <c r="P2402" s="111">
        <v>0</v>
      </c>
      <c r="Q2402" s="51">
        <v>7938895</v>
      </c>
      <c r="R2402" s="111">
        <v>0</v>
      </c>
      <c r="S2402" s="51">
        <v>5483.4196712253079</v>
      </c>
      <c r="T2402" s="51">
        <v>5483.42</v>
      </c>
      <c r="U2402" s="192">
        <v>44926</v>
      </c>
    </row>
    <row r="2403" spans="1:21" ht="25.5" x14ac:dyDescent="0.2">
      <c r="A2403" s="466" t="s">
        <v>768</v>
      </c>
      <c r="B2403" s="514" t="s">
        <v>802</v>
      </c>
      <c r="C2403" s="56" t="s">
        <v>803</v>
      </c>
      <c r="D2403" s="56" t="s">
        <v>686</v>
      </c>
      <c r="E2403" s="57" t="s">
        <v>686</v>
      </c>
      <c r="F2403" s="56" t="s">
        <v>668</v>
      </c>
      <c r="G2403" s="56">
        <v>5</v>
      </c>
      <c r="H2403" s="57">
        <v>7056.9</v>
      </c>
      <c r="I2403" s="56">
        <v>6430.7</v>
      </c>
      <c r="J2403" s="56">
        <v>1447.8</v>
      </c>
      <c r="K2403" s="468">
        <v>348</v>
      </c>
      <c r="L2403" s="488" t="s">
        <v>48</v>
      </c>
      <c r="M2403" s="51">
        <v>4224049</v>
      </c>
      <c r="N2403" s="51">
        <v>0</v>
      </c>
      <c r="O2403" s="51">
        <v>0</v>
      </c>
      <c r="P2403" s="111">
        <v>0</v>
      </c>
      <c r="Q2403" s="51">
        <v>4224049</v>
      </c>
      <c r="R2403" s="111">
        <v>0</v>
      </c>
      <c r="S2403" s="51">
        <v>598.57005200583831</v>
      </c>
      <c r="T2403" s="51">
        <v>598.57000000000005</v>
      </c>
      <c r="U2403" s="192">
        <v>44926</v>
      </c>
    </row>
    <row r="2404" spans="1:21" ht="25.5" x14ac:dyDescent="0.2">
      <c r="A2404" s="466" t="s">
        <v>768</v>
      </c>
      <c r="B2404" s="514" t="s">
        <v>802</v>
      </c>
      <c r="C2404" s="56" t="s">
        <v>803</v>
      </c>
      <c r="D2404" s="56" t="s">
        <v>686</v>
      </c>
      <c r="E2404" s="57" t="s">
        <v>686</v>
      </c>
      <c r="F2404" s="56" t="s">
        <v>668</v>
      </c>
      <c r="G2404" s="56">
        <v>5</v>
      </c>
      <c r="H2404" s="57">
        <v>7056.9</v>
      </c>
      <c r="I2404" s="56">
        <v>6430.7</v>
      </c>
      <c r="J2404" s="56">
        <v>1447.8</v>
      </c>
      <c r="K2404" s="468">
        <v>348</v>
      </c>
      <c r="L2404" s="488" t="s">
        <v>36</v>
      </c>
      <c r="M2404" s="51">
        <v>13810283</v>
      </c>
      <c r="N2404" s="51">
        <v>0</v>
      </c>
      <c r="O2404" s="51">
        <v>0</v>
      </c>
      <c r="P2404" s="111">
        <v>0</v>
      </c>
      <c r="Q2404" s="51">
        <v>13810283</v>
      </c>
      <c r="R2404" s="111">
        <v>0</v>
      </c>
      <c r="S2404" s="51">
        <v>1956.9900381187208</v>
      </c>
      <c r="T2404" s="51">
        <v>1956.99</v>
      </c>
      <c r="U2404" s="192">
        <v>44926</v>
      </c>
    </row>
    <row r="2405" spans="1:21" ht="25.5" x14ac:dyDescent="0.2">
      <c r="A2405" s="466" t="s">
        <v>768</v>
      </c>
      <c r="B2405" s="514" t="s">
        <v>802</v>
      </c>
      <c r="C2405" s="56" t="s">
        <v>803</v>
      </c>
      <c r="D2405" s="56" t="s">
        <v>686</v>
      </c>
      <c r="E2405" s="57" t="s">
        <v>686</v>
      </c>
      <c r="F2405" s="56" t="s">
        <v>668</v>
      </c>
      <c r="G2405" s="56">
        <v>5</v>
      </c>
      <c r="H2405" s="57">
        <v>7056.9</v>
      </c>
      <c r="I2405" s="56">
        <v>6430.7</v>
      </c>
      <c r="J2405" s="56">
        <v>1447.8</v>
      </c>
      <c r="K2405" s="468">
        <v>348</v>
      </c>
      <c r="L2405" s="488" t="s">
        <v>34</v>
      </c>
      <c r="M2405" s="51">
        <v>2394547</v>
      </c>
      <c r="N2405" s="51">
        <v>0</v>
      </c>
      <c r="O2405" s="51">
        <v>0</v>
      </c>
      <c r="P2405" s="111">
        <v>0</v>
      </c>
      <c r="Q2405" s="51">
        <v>2394547</v>
      </c>
      <c r="R2405" s="111">
        <v>0</v>
      </c>
      <c r="S2405" s="51">
        <v>339.31995635477335</v>
      </c>
      <c r="T2405" s="51">
        <v>339.32</v>
      </c>
      <c r="U2405" s="192">
        <v>44926</v>
      </c>
    </row>
    <row r="2406" spans="1:21" ht="25.5" x14ac:dyDescent="0.2">
      <c r="A2406" s="466" t="s">
        <v>768</v>
      </c>
      <c r="B2406" s="514" t="s">
        <v>802</v>
      </c>
      <c r="C2406" s="56" t="s">
        <v>803</v>
      </c>
      <c r="D2406" s="56" t="s">
        <v>686</v>
      </c>
      <c r="E2406" s="57" t="s">
        <v>686</v>
      </c>
      <c r="F2406" s="56" t="s">
        <v>668</v>
      </c>
      <c r="G2406" s="56">
        <v>5</v>
      </c>
      <c r="H2406" s="57">
        <v>7056.9</v>
      </c>
      <c r="I2406" s="56">
        <v>6430.7</v>
      </c>
      <c r="J2406" s="56">
        <v>1447.8</v>
      </c>
      <c r="K2406" s="468">
        <v>348</v>
      </c>
      <c r="L2406" s="488" t="s">
        <v>41</v>
      </c>
      <c r="M2406" s="51">
        <v>2545565</v>
      </c>
      <c r="N2406" s="51">
        <v>0</v>
      </c>
      <c r="O2406" s="51">
        <v>0</v>
      </c>
      <c r="P2406" s="111">
        <v>0</v>
      </c>
      <c r="Q2406" s="51">
        <v>2545565</v>
      </c>
      <c r="R2406" s="111">
        <v>0</v>
      </c>
      <c r="S2406" s="51">
        <v>360.720004534569</v>
      </c>
      <c r="T2406" s="51">
        <v>360.72</v>
      </c>
      <c r="U2406" s="192">
        <v>44926</v>
      </c>
    </row>
    <row r="2407" spans="1:21" x14ac:dyDescent="0.2">
      <c r="A2407" s="478"/>
      <c r="B2407" s="510" t="s">
        <v>31</v>
      </c>
      <c r="C2407" s="480" t="s">
        <v>18</v>
      </c>
      <c r="D2407" s="480" t="s">
        <v>18</v>
      </c>
      <c r="E2407" s="480" t="s">
        <v>18</v>
      </c>
      <c r="F2407" s="480" t="s">
        <v>18</v>
      </c>
      <c r="G2407" s="480" t="s">
        <v>18</v>
      </c>
      <c r="H2407" s="481">
        <f>H2406</f>
        <v>7056.9</v>
      </c>
      <c r="I2407" s="481">
        <f>I2406</f>
        <v>6430.7</v>
      </c>
      <c r="J2407" s="481">
        <f>J2406</f>
        <v>1447.8</v>
      </c>
      <c r="K2407" s="482">
        <f>K2406</f>
        <v>348</v>
      </c>
      <c r="L2407" s="480" t="s">
        <v>18</v>
      </c>
      <c r="M2407" s="474">
        <v>36283075</v>
      </c>
      <c r="N2407" s="474">
        <v>0</v>
      </c>
      <c r="O2407" s="474">
        <v>0</v>
      </c>
      <c r="P2407" s="474">
        <v>0</v>
      </c>
      <c r="Q2407" s="474">
        <v>36283075</v>
      </c>
      <c r="R2407" s="474">
        <v>0</v>
      </c>
      <c r="S2407" s="474" t="s">
        <v>18</v>
      </c>
      <c r="T2407" s="474" t="s">
        <v>18</v>
      </c>
      <c r="U2407" s="543" t="s">
        <v>18</v>
      </c>
    </row>
    <row r="2408" spans="1:21" x14ac:dyDescent="0.2">
      <c r="A2408" s="466" t="s">
        <v>769</v>
      </c>
      <c r="B2408" s="514" t="s">
        <v>1013</v>
      </c>
      <c r="C2408" s="413" t="s">
        <v>803</v>
      </c>
      <c r="D2408" s="56" t="s">
        <v>680</v>
      </c>
      <c r="E2408" s="56" t="s">
        <v>680</v>
      </c>
      <c r="F2408" s="56" t="s">
        <v>668</v>
      </c>
      <c r="G2408" s="56">
        <v>5</v>
      </c>
      <c r="H2408" s="57">
        <v>3160.8</v>
      </c>
      <c r="I2408" s="56">
        <v>2766.4</v>
      </c>
      <c r="J2408" s="56">
        <v>699.2</v>
      </c>
      <c r="K2408" s="468">
        <v>180</v>
      </c>
      <c r="L2408" s="488" t="s">
        <v>93</v>
      </c>
      <c r="M2408" s="51">
        <v>92011</v>
      </c>
      <c r="N2408" s="51">
        <v>0</v>
      </c>
      <c r="O2408" s="51">
        <v>0</v>
      </c>
      <c r="P2408" s="111">
        <v>0</v>
      </c>
      <c r="Q2408" s="51">
        <v>92011</v>
      </c>
      <c r="R2408" s="111">
        <v>0</v>
      </c>
      <c r="S2408" s="51">
        <v>29.110035434067324</v>
      </c>
      <c r="T2408" s="51">
        <v>29.11</v>
      </c>
      <c r="U2408" s="192">
        <v>44926</v>
      </c>
    </row>
    <row r="2409" spans="1:21" x14ac:dyDescent="0.2">
      <c r="A2409" s="466" t="s">
        <v>769</v>
      </c>
      <c r="B2409" s="514" t="s">
        <v>1013</v>
      </c>
      <c r="C2409" s="413" t="s">
        <v>803</v>
      </c>
      <c r="D2409" s="56" t="s">
        <v>680</v>
      </c>
      <c r="E2409" s="56" t="s">
        <v>680</v>
      </c>
      <c r="F2409" s="56" t="s">
        <v>668</v>
      </c>
      <c r="G2409" s="56">
        <v>5</v>
      </c>
      <c r="H2409" s="57">
        <v>3160.8</v>
      </c>
      <c r="I2409" s="56">
        <v>2766.4</v>
      </c>
      <c r="J2409" s="56">
        <v>699.2</v>
      </c>
      <c r="K2409" s="468">
        <v>180</v>
      </c>
      <c r="L2409" s="488" t="s">
        <v>49</v>
      </c>
      <c r="M2409" s="51">
        <v>3834007</v>
      </c>
      <c r="N2409" s="51">
        <v>0</v>
      </c>
      <c r="O2409" s="51">
        <v>0</v>
      </c>
      <c r="P2409" s="111">
        <v>0</v>
      </c>
      <c r="Q2409" s="51">
        <v>3834007</v>
      </c>
      <c r="R2409" s="111">
        <v>0</v>
      </c>
      <c r="S2409" s="51">
        <v>5483.4196224256293</v>
      </c>
      <c r="T2409" s="51">
        <v>5483.42</v>
      </c>
      <c r="U2409" s="192">
        <v>44926</v>
      </c>
    </row>
    <row r="2410" spans="1:21" x14ac:dyDescent="0.2">
      <c r="A2410" s="466" t="s">
        <v>769</v>
      </c>
      <c r="B2410" s="514" t="s">
        <v>1013</v>
      </c>
      <c r="C2410" s="413" t="s">
        <v>803</v>
      </c>
      <c r="D2410" s="56" t="s">
        <v>680</v>
      </c>
      <c r="E2410" s="56" t="s">
        <v>680</v>
      </c>
      <c r="F2410" s="56" t="s">
        <v>668</v>
      </c>
      <c r="G2410" s="56">
        <v>5</v>
      </c>
      <c r="H2410" s="57">
        <v>3160.8</v>
      </c>
      <c r="I2410" s="56">
        <v>2766.4</v>
      </c>
      <c r="J2410" s="56">
        <v>699.2</v>
      </c>
      <c r="K2410" s="468">
        <v>180</v>
      </c>
      <c r="L2410" s="488" t="s">
        <v>87</v>
      </c>
      <c r="M2410" s="51">
        <v>173054</v>
      </c>
      <c r="N2410" s="51">
        <v>0</v>
      </c>
      <c r="O2410" s="51">
        <v>0</v>
      </c>
      <c r="P2410" s="111">
        <v>0</v>
      </c>
      <c r="Q2410" s="51">
        <v>173054</v>
      </c>
      <c r="R2410" s="111">
        <v>0</v>
      </c>
      <c r="S2410" s="51">
        <v>54.750063275120219</v>
      </c>
      <c r="T2410" s="51">
        <v>54.75</v>
      </c>
      <c r="U2410" s="192">
        <v>44926</v>
      </c>
    </row>
    <row r="2411" spans="1:21" ht="25.5" x14ac:dyDescent="0.2">
      <c r="A2411" s="466" t="s">
        <v>769</v>
      </c>
      <c r="B2411" s="514" t="s">
        <v>1013</v>
      </c>
      <c r="C2411" s="413" t="s">
        <v>803</v>
      </c>
      <c r="D2411" s="56" t="s">
        <v>680</v>
      </c>
      <c r="E2411" s="56" t="s">
        <v>680</v>
      </c>
      <c r="F2411" s="56" t="s">
        <v>668</v>
      </c>
      <c r="G2411" s="56">
        <v>5</v>
      </c>
      <c r="H2411" s="57">
        <v>3160.8</v>
      </c>
      <c r="I2411" s="56">
        <v>2766.4</v>
      </c>
      <c r="J2411" s="56">
        <v>699.2</v>
      </c>
      <c r="K2411" s="468">
        <v>180</v>
      </c>
      <c r="L2411" s="488" t="s">
        <v>96</v>
      </c>
      <c r="M2411" s="51">
        <v>175235</v>
      </c>
      <c r="N2411" s="51">
        <v>0</v>
      </c>
      <c r="O2411" s="51">
        <v>0</v>
      </c>
      <c r="P2411" s="111">
        <v>0</v>
      </c>
      <c r="Q2411" s="51">
        <v>175235</v>
      </c>
      <c r="R2411" s="111">
        <v>0</v>
      </c>
      <c r="S2411" s="51">
        <v>55.440078461149071</v>
      </c>
      <c r="T2411" s="51">
        <v>55.44</v>
      </c>
      <c r="U2411" s="192">
        <v>44926</v>
      </c>
    </row>
    <row r="2412" spans="1:21" x14ac:dyDescent="0.2">
      <c r="A2412" s="466" t="s">
        <v>769</v>
      </c>
      <c r="B2412" s="514" t="s">
        <v>1013</v>
      </c>
      <c r="C2412" s="413" t="s">
        <v>803</v>
      </c>
      <c r="D2412" s="56" t="s">
        <v>680</v>
      </c>
      <c r="E2412" s="56" t="s">
        <v>680</v>
      </c>
      <c r="F2412" s="56" t="s">
        <v>668</v>
      </c>
      <c r="G2412" s="56">
        <v>5</v>
      </c>
      <c r="H2412" s="57">
        <v>3160.8</v>
      </c>
      <c r="I2412" s="56">
        <v>2766.4</v>
      </c>
      <c r="J2412" s="56">
        <v>699.2</v>
      </c>
      <c r="K2412" s="468">
        <v>180</v>
      </c>
      <c r="L2412" s="488" t="s">
        <v>95</v>
      </c>
      <c r="M2412" s="51">
        <v>1570538</v>
      </c>
      <c r="N2412" s="51">
        <v>0</v>
      </c>
      <c r="O2412" s="51">
        <v>0</v>
      </c>
      <c r="P2412" s="111">
        <v>0</v>
      </c>
      <c r="Q2412" s="51">
        <v>1570538</v>
      </c>
      <c r="R2412" s="111">
        <v>0</v>
      </c>
      <c r="S2412" s="51">
        <v>496.87990382181721</v>
      </c>
      <c r="T2412" s="51">
        <v>496.88</v>
      </c>
      <c r="U2412" s="192">
        <v>44926</v>
      </c>
    </row>
    <row r="2413" spans="1:21" x14ac:dyDescent="0.2">
      <c r="A2413" s="466" t="s">
        <v>769</v>
      </c>
      <c r="B2413" s="514" t="s">
        <v>1013</v>
      </c>
      <c r="C2413" s="413" t="s">
        <v>803</v>
      </c>
      <c r="D2413" s="56" t="s">
        <v>680</v>
      </c>
      <c r="E2413" s="56" t="s">
        <v>680</v>
      </c>
      <c r="F2413" s="56" t="s">
        <v>668</v>
      </c>
      <c r="G2413" s="56">
        <v>5</v>
      </c>
      <c r="H2413" s="57">
        <v>3160.8</v>
      </c>
      <c r="I2413" s="56">
        <v>2766.4</v>
      </c>
      <c r="J2413" s="56">
        <v>699.2</v>
      </c>
      <c r="K2413" s="468">
        <v>180</v>
      </c>
      <c r="L2413" s="488" t="s">
        <v>94</v>
      </c>
      <c r="M2413" s="51">
        <v>131426</v>
      </c>
      <c r="N2413" s="51">
        <v>0</v>
      </c>
      <c r="O2413" s="51">
        <v>0</v>
      </c>
      <c r="P2413" s="111">
        <v>0</v>
      </c>
      <c r="Q2413" s="51">
        <v>131426</v>
      </c>
      <c r="R2413" s="111">
        <v>0</v>
      </c>
      <c r="S2413" s="51">
        <v>41.579979751961524</v>
      </c>
      <c r="T2413" s="51">
        <v>41.58</v>
      </c>
      <c r="U2413" s="192">
        <v>44926</v>
      </c>
    </row>
    <row r="2414" spans="1:21" x14ac:dyDescent="0.2">
      <c r="A2414" s="466" t="s">
        <v>769</v>
      </c>
      <c r="B2414" s="514" t="s">
        <v>1013</v>
      </c>
      <c r="C2414" s="413" t="s">
        <v>803</v>
      </c>
      <c r="D2414" s="56" t="s">
        <v>680</v>
      </c>
      <c r="E2414" s="56" t="s">
        <v>680</v>
      </c>
      <c r="F2414" s="56" t="s">
        <v>668</v>
      </c>
      <c r="G2414" s="56">
        <v>5</v>
      </c>
      <c r="H2414" s="57">
        <v>3160.8</v>
      </c>
      <c r="I2414" s="56">
        <v>2766.4</v>
      </c>
      <c r="J2414" s="56">
        <v>699.2</v>
      </c>
      <c r="K2414" s="468">
        <v>180</v>
      </c>
      <c r="L2414" s="488" t="s">
        <v>462</v>
      </c>
      <c r="M2414" s="51">
        <v>131426</v>
      </c>
      <c r="N2414" s="51">
        <v>0</v>
      </c>
      <c r="O2414" s="51">
        <v>0</v>
      </c>
      <c r="P2414" s="111">
        <v>0</v>
      </c>
      <c r="Q2414" s="51">
        <v>131426</v>
      </c>
      <c r="R2414" s="111">
        <v>0</v>
      </c>
      <c r="S2414" s="51">
        <v>41.579979751961524</v>
      </c>
      <c r="T2414" s="51">
        <v>41.58</v>
      </c>
      <c r="U2414" s="192">
        <v>44926</v>
      </c>
    </row>
    <row r="2415" spans="1:21" x14ac:dyDescent="0.2">
      <c r="A2415" s="466" t="s">
        <v>769</v>
      </c>
      <c r="B2415" s="514" t="s">
        <v>1013</v>
      </c>
      <c r="C2415" s="413" t="s">
        <v>803</v>
      </c>
      <c r="D2415" s="56" t="s">
        <v>680</v>
      </c>
      <c r="E2415" s="56" t="s">
        <v>680</v>
      </c>
      <c r="F2415" s="56" t="s">
        <v>668</v>
      </c>
      <c r="G2415" s="56">
        <v>5</v>
      </c>
      <c r="H2415" s="57">
        <v>3160.8</v>
      </c>
      <c r="I2415" s="56">
        <v>2766.4</v>
      </c>
      <c r="J2415" s="56">
        <v>699.2</v>
      </c>
      <c r="K2415" s="468">
        <v>180</v>
      </c>
      <c r="L2415" s="488" t="s">
        <v>37</v>
      </c>
      <c r="M2415" s="51">
        <v>131426</v>
      </c>
      <c r="N2415" s="51">
        <v>0</v>
      </c>
      <c r="O2415" s="51">
        <v>0</v>
      </c>
      <c r="P2415" s="111">
        <v>0</v>
      </c>
      <c r="Q2415" s="51">
        <v>131426</v>
      </c>
      <c r="R2415" s="111">
        <v>0</v>
      </c>
      <c r="S2415" s="51">
        <v>41.579979751961524</v>
      </c>
      <c r="T2415" s="51">
        <v>41.58</v>
      </c>
      <c r="U2415" s="192">
        <v>44926</v>
      </c>
    </row>
    <row r="2416" spans="1:21" x14ac:dyDescent="0.2">
      <c r="A2416" s="466" t="s">
        <v>769</v>
      </c>
      <c r="B2416" s="514" t="s">
        <v>1013</v>
      </c>
      <c r="C2416" s="413" t="s">
        <v>803</v>
      </c>
      <c r="D2416" s="56" t="s">
        <v>680</v>
      </c>
      <c r="E2416" s="56" t="s">
        <v>680</v>
      </c>
      <c r="F2416" s="56" t="s">
        <v>668</v>
      </c>
      <c r="G2416" s="56">
        <v>5</v>
      </c>
      <c r="H2416" s="57">
        <v>3160.8</v>
      </c>
      <c r="I2416" s="56">
        <v>2766.4</v>
      </c>
      <c r="J2416" s="56">
        <v>699.2</v>
      </c>
      <c r="K2416" s="468">
        <v>180</v>
      </c>
      <c r="L2416" s="488" t="s">
        <v>36</v>
      </c>
      <c r="M2416" s="51">
        <v>6185654</v>
      </c>
      <c r="N2416" s="51">
        <v>0</v>
      </c>
      <c r="O2416" s="51">
        <v>0</v>
      </c>
      <c r="P2416" s="111">
        <v>0</v>
      </c>
      <c r="Q2416" s="51">
        <v>6185654</v>
      </c>
      <c r="R2416" s="111">
        <v>0</v>
      </c>
      <c r="S2416" s="51">
        <v>1956.9900025310046</v>
      </c>
      <c r="T2416" s="51">
        <v>1956.99</v>
      </c>
      <c r="U2416" s="192">
        <v>44926</v>
      </c>
    </row>
    <row r="2417" spans="1:21" x14ac:dyDescent="0.2">
      <c r="A2417" s="466" t="s">
        <v>769</v>
      </c>
      <c r="B2417" s="514" t="s">
        <v>1013</v>
      </c>
      <c r="C2417" s="413" t="s">
        <v>803</v>
      </c>
      <c r="D2417" s="56" t="s">
        <v>680</v>
      </c>
      <c r="E2417" s="56" t="s">
        <v>680</v>
      </c>
      <c r="F2417" s="56" t="s">
        <v>668</v>
      </c>
      <c r="G2417" s="56">
        <v>5</v>
      </c>
      <c r="H2417" s="57">
        <v>3160.8</v>
      </c>
      <c r="I2417" s="56">
        <v>2766.4</v>
      </c>
      <c r="J2417" s="56">
        <v>699.2</v>
      </c>
      <c r="K2417" s="468">
        <v>180</v>
      </c>
      <c r="L2417" s="488" t="s">
        <v>34</v>
      </c>
      <c r="M2417" s="51">
        <v>1072523</v>
      </c>
      <c r="N2417" s="51">
        <v>0</v>
      </c>
      <c r="O2417" s="51">
        <v>0</v>
      </c>
      <c r="P2417" s="111">
        <v>0</v>
      </c>
      <c r="Q2417" s="51">
        <v>1072523</v>
      </c>
      <c r="R2417" s="111">
        <v>0</v>
      </c>
      <c r="S2417" s="51">
        <v>339.32010883320675</v>
      </c>
      <c r="T2417" s="51">
        <v>339.32</v>
      </c>
      <c r="U2417" s="192">
        <v>44926</v>
      </c>
    </row>
    <row r="2418" spans="1:21" x14ac:dyDescent="0.2">
      <c r="A2418" s="466" t="s">
        <v>769</v>
      </c>
      <c r="B2418" s="514" t="s">
        <v>1013</v>
      </c>
      <c r="C2418" s="413" t="s">
        <v>803</v>
      </c>
      <c r="D2418" s="56" t="s">
        <v>680</v>
      </c>
      <c r="E2418" s="56" t="s">
        <v>680</v>
      </c>
      <c r="F2418" s="56" t="s">
        <v>668</v>
      </c>
      <c r="G2418" s="56">
        <v>5</v>
      </c>
      <c r="H2418" s="57">
        <v>3160.8</v>
      </c>
      <c r="I2418" s="56">
        <v>2766.4</v>
      </c>
      <c r="J2418" s="56">
        <v>699.2</v>
      </c>
      <c r="K2418" s="468">
        <v>180</v>
      </c>
      <c r="L2418" s="488" t="s">
        <v>48</v>
      </c>
      <c r="M2418" s="51">
        <v>1891960</v>
      </c>
      <c r="N2418" s="51">
        <v>0</v>
      </c>
      <c r="O2418" s="51">
        <v>0</v>
      </c>
      <c r="P2418" s="111">
        <v>0</v>
      </c>
      <c r="Q2418" s="51">
        <v>1891960</v>
      </c>
      <c r="R2418" s="111">
        <v>0</v>
      </c>
      <c r="S2418" s="51">
        <v>598.56998228296629</v>
      </c>
      <c r="T2418" s="51">
        <v>598.57000000000005</v>
      </c>
      <c r="U2418" s="192">
        <v>44926</v>
      </c>
    </row>
    <row r="2419" spans="1:21" ht="13.5" thickBot="1" x14ac:dyDescent="0.25">
      <c r="A2419" s="496" t="s">
        <v>769</v>
      </c>
      <c r="B2419" s="514" t="s">
        <v>1013</v>
      </c>
      <c r="C2419" s="480" t="s">
        <v>803</v>
      </c>
      <c r="D2419" s="182" t="s">
        <v>680</v>
      </c>
      <c r="E2419" s="182" t="s">
        <v>680</v>
      </c>
      <c r="F2419" s="182" t="s">
        <v>668</v>
      </c>
      <c r="G2419" s="182">
        <v>5</v>
      </c>
      <c r="H2419" s="183">
        <v>3160.8</v>
      </c>
      <c r="I2419" s="182">
        <v>2766.4</v>
      </c>
      <c r="J2419" s="182">
        <v>699.2</v>
      </c>
      <c r="K2419" s="498">
        <v>180</v>
      </c>
      <c r="L2419" s="499" t="s">
        <v>41</v>
      </c>
      <c r="M2419" s="151">
        <v>1140164</v>
      </c>
      <c r="N2419" s="151">
        <v>0</v>
      </c>
      <c r="O2419" s="151">
        <v>0</v>
      </c>
      <c r="P2419" s="113">
        <v>0</v>
      </c>
      <c r="Q2419" s="151">
        <v>1140164</v>
      </c>
      <c r="R2419" s="113">
        <v>0</v>
      </c>
      <c r="S2419" s="151">
        <v>360.72007086813466</v>
      </c>
      <c r="T2419" s="151">
        <v>360.72</v>
      </c>
      <c r="U2419" s="184">
        <v>44926</v>
      </c>
    </row>
    <row r="2420" spans="1:21" ht="13.5" thickBot="1" x14ac:dyDescent="0.25">
      <c r="A2420" s="520"/>
      <c r="B2420" s="521" t="s">
        <v>31</v>
      </c>
      <c r="C2420" s="132" t="s">
        <v>18</v>
      </c>
      <c r="D2420" s="132" t="s">
        <v>18</v>
      </c>
      <c r="E2420" s="132" t="s">
        <v>18</v>
      </c>
      <c r="F2420" s="132" t="s">
        <v>18</v>
      </c>
      <c r="G2420" s="132" t="s">
        <v>18</v>
      </c>
      <c r="H2420" s="502">
        <f>H2419</f>
        <v>3160.8</v>
      </c>
      <c r="I2420" s="502">
        <f>I2419</f>
        <v>2766.4</v>
      </c>
      <c r="J2420" s="502">
        <f>J2419</f>
        <v>699.2</v>
      </c>
      <c r="K2420" s="503">
        <f>K2419</f>
        <v>180</v>
      </c>
      <c r="L2420" s="132" t="s">
        <v>18</v>
      </c>
      <c r="M2420" s="133">
        <v>16529424</v>
      </c>
      <c r="N2420" s="133">
        <v>0</v>
      </c>
      <c r="O2420" s="133">
        <v>0</v>
      </c>
      <c r="P2420" s="133">
        <v>0</v>
      </c>
      <c r="Q2420" s="133">
        <v>16529424</v>
      </c>
      <c r="R2420" s="133">
        <v>0</v>
      </c>
      <c r="S2420" s="133" t="s">
        <v>18</v>
      </c>
      <c r="T2420" s="133" t="s">
        <v>18</v>
      </c>
      <c r="U2420" s="504" t="s">
        <v>18</v>
      </c>
    </row>
    <row r="2421" spans="1:21" ht="25.5" x14ac:dyDescent="0.2">
      <c r="A2421" s="463" t="s">
        <v>770</v>
      </c>
      <c r="B2421" s="513" t="s">
        <v>1007</v>
      </c>
      <c r="C2421" s="160" t="s">
        <v>803</v>
      </c>
      <c r="D2421" s="187" t="s">
        <v>804</v>
      </c>
      <c r="E2421" s="160" t="s">
        <v>804</v>
      </c>
      <c r="F2421" s="187" t="s">
        <v>668</v>
      </c>
      <c r="G2421" s="160">
        <v>5</v>
      </c>
      <c r="H2421" s="161">
        <v>4812.6000000000004</v>
      </c>
      <c r="I2421" s="160">
        <v>4355.5</v>
      </c>
      <c r="J2421" s="160">
        <v>1106.9000000000001</v>
      </c>
      <c r="K2421" s="465">
        <v>270</v>
      </c>
      <c r="L2421" s="486" t="s">
        <v>93</v>
      </c>
      <c r="M2421" s="111">
        <v>140095</v>
      </c>
      <c r="N2421" s="111">
        <v>0</v>
      </c>
      <c r="O2421" s="111">
        <v>0</v>
      </c>
      <c r="P2421" s="111">
        <v>0</v>
      </c>
      <c r="Q2421" s="111">
        <v>140095</v>
      </c>
      <c r="R2421" s="111">
        <v>0</v>
      </c>
      <c r="S2421" s="111">
        <v>29.110044466608485</v>
      </c>
      <c r="T2421" s="111">
        <v>29.11</v>
      </c>
      <c r="U2421" s="181">
        <v>44926</v>
      </c>
    </row>
    <row r="2422" spans="1:21" ht="25.5" x14ac:dyDescent="0.2">
      <c r="A2422" s="466" t="s">
        <v>770</v>
      </c>
      <c r="B2422" s="514" t="s">
        <v>1007</v>
      </c>
      <c r="C2422" s="56" t="s">
        <v>803</v>
      </c>
      <c r="D2422" s="56" t="s">
        <v>804</v>
      </c>
      <c r="E2422" s="56" t="s">
        <v>804</v>
      </c>
      <c r="F2422" s="56" t="s">
        <v>668</v>
      </c>
      <c r="G2422" s="56">
        <v>5</v>
      </c>
      <c r="H2422" s="467">
        <v>4812.6000000000004</v>
      </c>
      <c r="I2422" s="56">
        <v>4355.5</v>
      </c>
      <c r="J2422" s="56">
        <v>1106.9000000000001</v>
      </c>
      <c r="K2422" s="468">
        <v>270</v>
      </c>
      <c r="L2422" s="488" t="s">
        <v>94</v>
      </c>
      <c r="M2422" s="51">
        <v>200108</v>
      </c>
      <c r="N2422" s="51">
        <v>0</v>
      </c>
      <c r="O2422" s="51">
        <v>0</v>
      </c>
      <c r="P2422" s="111">
        <v>0</v>
      </c>
      <c r="Q2422" s="51">
        <v>200108</v>
      </c>
      <c r="R2422" s="111">
        <v>0</v>
      </c>
      <c r="S2422" s="51">
        <v>41.580019116485886</v>
      </c>
      <c r="T2422" s="51">
        <v>41.58</v>
      </c>
      <c r="U2422" s="192">
        <v>44926</v>
      </c>
    </row>
    <row r="2423" spans="1:21" ht="25.5" x14ac:dyDescent="0.2">
      <c r="A2423" s="466" t="s">
        <v>770</v>
      </c>
      <c r="B2423" s="514" t="s">
        <v>1007</v>
      </c>
      <c r="C2423" s="56" t="s">
        <v>803</v>
      </c>
      <c r="D2423" s="56" t="s">
        <v>804</v>
      </c>
      <c r="E2423" s="56" t="s">
        <v>804</v>
      </c>
      <c r="F2423" s="56" t="s">
        <v>668</v>
      </c>
      <c r="G2423" s="56">
        <v>5</v>
      </c>
      <c r="H2423" s="467">
        <v>4812.6000000000004</v>
      </c>
      <c r="I2423" s="56">
        <v>4355.5</v>
      </c>
      <c r="J2423" s="56">
        <v>1106.9000000000001</v>
      </c>
      <c r="K2423" s="468">
        <v>270</v>
      </c>
      <c r="L2423" s="488" t="s">
        <v>96</v>
      </c>
      <c r="M2423" s="51">
        <v>266811</v>
      </c>
      <c r="N2423" s="51">
        <v>0</v>
      </c>
      <c r="O2423" s="51">
        <v>0</v>
      </c>
      <c r="P2423" s="111">
        <v>0</v>
      </c>
      <c r="Q2423" s="51">
        <v>266811</v>
      </c>
      <c r="R2423" s="111">
        <v>0</v>
      </c>
      <c r="S2423" s="51">
        <v>55.44009475127789</v>
      </c>
      <c r="T2423" s="51">
        <v>55.44</v>
      </c>
      <c r="U2423" s="192">
        <v>44926</v>
      </c>
    </row>
    <row r="2424" spans="1:21" ht="25.5" x14ac:dyDescent="0.2">
      <c r="A2424" s="466" t="s">
        <v>770</v>
      </c>
      <c r="B2424" s="514" t="s">
        <v>1007</v>
      </c>
      <c r="C2424" s="56" t="s">
        <v>803</v>
      </c>
      <c r="D2424" s="56" t="s">
        <v>804</v>
      </c>
      <c r="E2424" s="56" t="s">
        <v>804</v>
      </c>
      <c r="F2424" s="56" t="s">
        <v>668</v>
      </c>
      <c r="G2424" s="56">
        <v>5</v>
      </c>
      <c r="H2424" s="57">
        <v>4812.6000000000004</v>
      </c>
      <c r="I2424" s="56">
        <v>4355.5</v>
      </c>
      <c r="J2424" s="56">
        <v>1106.9000000000001</v>
      </c>
      <c r="K2424" s="468">
        <v>270</v>
      </c>
      <c r="L2424" s="488" t="s">
        <v>95</v>
      </c>
      <c r="M2424" s="51">
        <v>2391285</v>
      </c>
      <c r="N2424" s="51">
        <v>0</v>
      </c>
      <c r="O2424" s="51">
        <v>0</v>
      </c>
      <c r="P2424" s="111">
        <v>0</v>
      </c>
      <c r="Q2424" s="51">
        <v>2391285</v>
      </c>
      <c r="R2424" s="111">
        <v>0</v>
      </c>
      <c r="S2424" s="51">
        <v>496.88006482982166</v>
      </c>
      <c r="T2424" s="51">
        <v>496.88</v>
      </c>
      <c r="U2424" s="192">
        <v>44926</v>
      </c>
    </row>
    <row r="2425" spans="1:21" ht="25.5" x14ac:dyDescent="0.2">
      <c r="A2425" s="466" t="s">
        <v>770</v>
      </c>
      <c r="B2425" s="514" t="s">
        <v>1007</v>
      </c>
      <c r="C2425" s="56" t="s">
        <v>803</v>
      </c>
      <c r="D2425" s="56" t="s">
        <v>804</v>
      </c>
      <c r="E2425" s="56" t="s">
        <v>804</v>
      </c>
      <c r="F2425" s="56" t="s">
        <v>668</v>
      </c>
      <c r="G2425" s="56">
        <v>5</v>
      </c>
      <c r="H2425" s="467">
        <v>4812.6000000000004</v>
      </c>
      <c r="I2425" s="56">
        <v>4355.5</v>
      </c>
      <c r="J2425" s="56">
        <v>1106.9000000000001</v>
      </c>
      <c r="K2425" s="468">
        <v>270</v>
      </c>
      <c r="L2425" s="488" t="s">
        <v>87</v>
      </c>
      <c r="M2425" s="51">
        <v>263490</v>
      </c>
      <c r="N2425" s="51">
        <v>0</v>
      </c>
      <c r="O2425" s="51">
        <v>0</v>
      </c>
      <c r="P2425" s="111">
        <v>0</v>
      </c>
      <c r="Q2425" s="51">
        <v>263490</v>
      </c>
      <c r="R2425" s="111">
        <v>0</v>
      </c>
      <c r="S2425" s="51">
        <v>54.750031168183511</v>
      </c>
      <c r="T2425" s="51">
        <v>54.75</v>
      </c>
      <c r="U2425" s="192">
        <v>44926</v>
      </c>
    </row>
    <row r="2426" spans="1:21" ht="25.5" x14ac:dyDescent="0.2">
      <c r="A2426" s="466" t="s">
        <v>770</v>
      </c>
      <c r="B2426" s="514" t="s">
        <v>1007</v>
      </c>
      <c r="C2426" s="56" t="s">
        <v>803</v>
      </c>
      <c r="D2426" s="56" t="s">
        <v>804</v>
      </c>
      <c r="E2426" s="56" t="s">
        <v>804</v>
      </c>
      <c r="F2426" s="56" t="s">
        <v>668</v>
      </c>
      <c r="G2426" s="56">
        <v>5</v>
      </c>
      <c r="H2426" s="467">
        <v>4812.6000000000004</v>
      </c>
      <c r="I2426" s="56">
        <v>4355.5</v>
      </c>
      <c r="J2426" s="56">
        <v>1106.9000000000001</v>
      </c>
      <c r="K2426" s="468">
        <v>270</v>
      </c>
      <c r="L2426" s="488" t="s">
        <v>462</v>
      </c>
      <c r="M2426" s="51">
        <v>200108</v>
      </c>
      <c r="N2426" s="51">
        <v>0</v>
      </c>
      <c r="O2426" s="51">
        <v>0</v>
      </c>
      <c r="P2426" s="111">
        <v>0</v>
      </c>
      <c r="Q2426" s="51">
        <v>200108</v>
      </c>
      <c r="R2426" s="111">
        <v>0</v>
      </c>
      <c r="S2426" s="51">
        <v>41.580019116485886</v>
      </c>
      <c r="T2426" s="51">
        <v>41.58</v>
      </c>
      <c r="U2426" s="192">
        <v>44926</v>
      </c>
    </row>
    <row r="2427" spans="1:21" ht="25.5" x14ac:dyDescent="0.2">
      <c r="A2427" s="466" t="s">
        <v>770</v>
      </c>
      <c r="B2427" s="514" t="s">
        <v>1007</v>
      </c>
      <c r="C2427" s="56" t="s">
        <v>803</v>
      </c>
      <c r="D2427" s="56" t="s">
        <v>804</v>
      </c>
      <c r="E2427" s="56" t="s">
        <v>804</v>
      </c>
      <c r="F2427" s="56" t="s">
        <v>668</v>
      </c>
      <c r="G2427" s="56">
        <v>5</v>
      </c>
      <c r="H2427" s="57">
        <v>4812.6000000000004</v>
      </c>
      <c r="I2427" s="56">
        <v>4355.5</v>
      </c>
      <c r="J2427" s="56">
        <v>1106.9000000000001</v>
      </c>
      <c r="K2427" s="468">
        <v>270</v>
      </c>
      <c r="L2427" s="488" t="s">
        <v>49</v>
      </c>
      <c r="M2427" s="51">
        <v>6069598</v>
      </c>
      <c r="N2427" s="51">
        <v>0</v>
      </c>
      <c r="O2427" s="51">
        <v>0</v>
      </c>
      <c r="P2427" s="111">
        <v>0</v>
      </c>
      <c r="Q2427" s="51">
        <v>6069598</v>
      </c>
      <c r="R2427" s="111">
        <v>0</v>
      </c>
      <c r="S2427" s="51">
        <v>5483.4203631764385</v>
      </c>
      <c r="T2427" s="51">
        <v>5483.42</v>
      </c>
      <c r="U2427" s="192">
        <v>44926</v>
      </c>
    </row>
    <row r="2428" spans="1:21" ht="25.5" x14ac:dyDescent="0.2">
      <c r="A2428" s="466" t="s">
        <v>770</v>
      </c>
      <c r="B2428" s="514" t="s">
        <v>1007</v>
      </c>
      <c r="C2428" s="56" t="s">
        <v>803</v>
      </c>
      <c r="D2428" s="56" t="s">
        <v>804</v>
      </c>
      <c r="E2428" s="56" t="s">
        <v>804</v>
      </c>
      <c r="F2428" s="56" t="s">
        <v>668</v>
      </c>
      <c r="G2428" s="56">
        <v>5</v>
      </c>
      <c r="H2428" s="57">
        <v>4812.6000000000004</v>
      </c>
      <c r="I2428" s="56">
        <v>4355.5</v>
      </c>
      <c r="J2428" s="56">
        <v>1106.9000000000001</v>
      </c>
      <c r="K2428" s="468">
        <v>270</v>
      </c>
      <c r="L2428" s="488" t="s">
        <v>34</v>
      </c>
      <c r="M2428" s="51">
        <v>1633011</v>
      </c>
      <c r="N2428" s="51">
        <v>0</v>
      </c>
      <c r="O2428" s="51">
        <v>0</v>
      </c>
      <c r="P2428" s="111">
        <v>0</v>
      </c>
      <c r="Q2428" s="51">
        <v>1633011</v>
      </c>
      <c r="R2428" s="111">
        <v>0</v>
      </c>
      <c r="S2428" s="51">
        <v>339.31991023563143</v>
      </c>
      <c r="T2428" s="51">
        <v>339.32</v>
      </c>
      <c r="U2428" s="192">
        <v>44926</v>
      </c>
    </row>
    <row r="2429" spans="1:21" ht="25.5" x14ac:dyDescent="0.2">
      <c r="A2429" s="466" t="s">
        <v>770</v>
      </c>
      <c r="B2429" s="514" t="s">
        <v>1007</v>
      </c>
      <c r="C2429" s="56" t="s">
        <v>803</v>
      </c>
      <c r="D2429" s="56" t="s">
        <v>804</v>
      </c>
      <c r="E2429" s="56" t="s">
        <v>804</v>
      </c>
      <c r="F2429" s="56" t="s">
        <v>668</v>
      </c>
      <c r="G2429" s="56">
        <v>5</v>
      </c>
      <c r="H2429" s="57">
        <v>4812.6000000000004</v>
      </c>
      <c r="I2429" s="56">
        <v>4355.5</v>
      </c>
      <c r="J2429" s="56">
        <v>1106.9000000000001</v>
      </c>
      <c r="K2429" s="468">
        <v>270</v>
      </c>
      <c r="L2429" s="488" t="s">
        <v>36</v>
      </c>
      <c r="M2429" s="51">
        <v>9418210</v>
      </c>
      <c r="N2429" s="51">
        <v>0</v>
      </c>
      <c r="O2429" s="51">
        <v>0</v>
      </c>
      <c r="P2429" s="111">
        <v>0</v>
      </c>
      <c r="Q2429" s="51">
        <v>9418210</v>
      </c>
      <c r="R2429" s="111">
        <v>0</v>
      </c>
      <c r="S2429" s="51">
        <v>1956.989984623696</v>
      </c>
      <c r="T2429" s="51">
        <v>1956.99</v>
      </c>
      <c r="U2429" s="192">
        <v>44926</v>
      </c>
    </row>
    <row r="2430" spans="1:21" ht="25.5" x14ac:dyDescent="0.2">
      <c r="A2430" s="466" t="s">
        <v>770</v>
      </c>
      <c r="B2430" s="514" t="s">
        <v>1007</v>
      </c>
      <c r="C2430" s="56" t="s">
        <v>803</v>
      </c>
      <c r="D2430" s="56" t="s">
        <v>804</v>
      </c>
      <c r="E2430" s="56" t="s">
        <v>804</v>
      </c>
      <c r="F2430" s="56" t="s">
        <v>668</v>
      </c>
      <c r="G2430" s="56">
        <v>5</v>
      </c>
      <c r="H2430" s="57">
        <v>4812.6000000000004</v>
      </c>
      <c r="I2430" s="56">
        <v>4355.5</v>
      </c>
      <c r="J2430" s="56">
        <v>1106.9000000000001</v>
      </c>
      <c r="K2430" s="468">
        <v>270</v>
      </c>
      <c r="L2430" s="488" t="s">
        <v>48</v>
      </c>
      <c r="M2430" s="51">
        <v>2880678</v>
      </c>
      <c r="N2430" s="51">
        <v>0</v>
      </c>
      <c r="O2430" s="51">
        <v>0</v>
      </c>
      <c r="P2430" s="111">
        <v>0</v>
      </c>
      <c r="Q2430" s="51">
        <v>2880678</v>
      </c>
      <c r="R2430" s="111">
        <v>0</v>
      </c>
      <c r="S2430" s="51">
        <v>598.57000374018196</v>
      </c>
      <c r="T2430" s="51">
        <v>598.57000000000005</v>
      </c>
      <c r="U2430" s="192">
        <v>44926</v>
      </c>
    </row>
    <row r="2431" spans="1:21" x14ac:dyDescent="0.2">
      <c r="A2431" s="478"/>
      <c r="B2431" s="510" t="s">
        <v>31</v>
      </c>
      <c r="C2431" s="480" t="s">
        <v>18</v>
      </c>
      <c r="D2431" s="480" t="s">
        <v>18</v>
      </c>
      <c r="E2431" s="480" t="s">
        <v>18</v>
      </c>
      <c r="F2431" s="480" t="s">
        <v>18</v>
      </c>
      <c r="G2431" s="480" t="s">
        <v>18</v>
      </c>
      <c r="H2431" s="481">
        <f>H2430</f>
        <v>4812.6000000000004</v>
      </c>
      <c r="I2431" s="481">
        <f>I2430</f>
        <v>4355.5</v>
      </c>
      <c r="J2431" s="481">
        <f>J2430</f>
        <v>1106.9000000000001</v>
      </c>
      <c r="K2431" s="482">
        <f>K2430</f>
        <v>270</v>
      </c>
      <c r="L2431" s="480" t="s">
        <v>18</v>
      </c>
      <c r="M2431" s="474">
        <v>23463394</v>
      </c>
      <c r="N2431" s="474">
        <v>0</v>
      </c>
      <c r="O2431" s="474">
        <v>0</v>
      </c>
      <c r="P2431" s="474">
        <v>0</v>
      </c>
      <c r="Q2431" s="474">
        <v>23463394</v>
      </c>
      <c r="R2431" s="474">
        <v>0</v>
      </c>
      <c r="S2431" s="474" t="s">
        <v>18</v>
      </c>
      <c r="T2431" s="474" t="s">
        <v>18</v>
      </c>
      <c r="U2431" s="543" t="s">
        <v>18</v>
      </c>
    </row>
    <row r="2432" spans="1:21" ht="25.5" x14ac:dyDescent="0.2">
      <c r="A2432" s="466" t="s">
        <v>771</v>
      </c>
      <c r="B2432" s="514" t="s">
        <v>1008</v>
      </c>
      <c r="C2432" s="56" t="s">
        <v>803</v>
      </c>
      <c r="D2432" s="195" t="s">
        <v>678</v>
      </c>
      <c r="E2432" s="56" t="s">
        <v>678</v>
      </c>
      <c r="F2432" s="195" t="s">
        <v>668</v>
      </c>
      <c r="G2432" s="56">
        <v>5</v>
      </c>
      <c r="H2432" s="57">
        <v>4750.8999999999996</v>
      </c>
      <c r="I2432" s="56">
        <v>4268.3</v>
      </c>
      <c r="J2432" s="56">
        <v>1170</v>
      </c>
      <c r="K2432" s="468">
        <v>237</v>
      </c>
      <c r="L2432" s="488" t="s">
        <v>93</v>
      </c>
      <c r="M2432" s="51">
        <v>138299</v>
      </c>
      <c r="N2432" s="51">
        <v>0</v>
      </c>
      <c r="O2432" s="51">
        <v>0</v>
      </c>
      <c r="P2432" s="111">
        <v>0</v>
      </c>
      <c r="Q2432" s="51">
        <v>138299</v>
      </c>
      <c r="R2432" s="111">
        <v>0</v>
      </c>
      <c r="S2432" s="51">
        <v>29.110063356416681</v>
      </c>
      <c r="T2432" s="51">
        <v>29.11</v>
      </c>
      <c r="U2432" s="192">
        <v>44926</v>
      </c>
    </row>
    <row r="2433" spans="1:21" ht="25.5" x14ac:dyDescent="0.2">
      <c r="A2433" s="466" t="s">
        <v>771</v>
      </c>
      <c r="B2433" s="514" t="s">
        <v>1008</v>
      </c>
      <c r="C2433" s="56" t="s">
        <v>803</v>
      </c>
      <c r="D2433" s="56" t="s">
        <v>678</v>
      </c>
      <c r="E2433" s="56" t="s">
        <v>678</v>
      </c>
      <c r="F2433" s="56" t="s">
        <v>668</v>
      </c>
      <c r="G2433" s="56">
        <v>5</v>
      </c>
      <c r="H2433" s="57">
        <v>4750.8999999999996</v>
      </c>
      <c r="I2433" s="56">
        <v>4268.3</v>
      </c>
      <c r="J2433" s="56">
        <v>1170</v>
      </c>
      <c r="K2433" s="468">
        <v>237</v>
      </c>
      <c r="L2433" s="488" t="s">
        <v>49</v>
      </c>
      <c r="M2433" s="51">
        <v>6415601</v>
      </c>
      <c r="N2433" s="51">
        <v>0</v>
      </c>
      <c r="O2433" s="51">
        <v>0</v>
      </c>
      <c r="P2433" s="111">
        <v>0</v>
      </c>
      <c r="Q2433" s="51">
        <v>6415601</v>
      </c>
      <c r="R2433" s="111">
        <v>0</v>
      </c>
      <c r="S2433" s="51">
        <v>5483.4196581196584</v>
      </c>
      <c r="T2433" s="51">
        <v>5483.42</v>
      </c>
      <c r="U2433" s="192">
        <v>44926</v>
      </c>
    </row>
    <row r="2434" spans="1:21" ht="25.5" x14ac:dyDescent="0.2">
      <c r="A2434" s="466" t="s">
        <v>771</v>
      </c>
      <c r="B2434" s="514" t="s">
        <v>1008</v>
      </c>
      <c r="C2434" s="56" t="s">
        <v>803</v>
      </c>
      <c r="D2434" s="56" t="s">
        <v>678</v>
      </c>
      <c r="E2434" s="56" t="s">
        <v>678</v>
      </c>
      <c r="F2434" s="56" t="s">
        <v>668</v>
      </c>
      <c r="G2434" s="56">
        <v>5</v>
      </c>
      <c r="H2434" s="467">
        <v>4750.8999999999996</v>
      </c>
      <c r="I2434" s="56">
        <v>4268.3</v>
      </c>
      <c r="J2434" s="56">
        <v>1170</v>
      </c>
      <c r="K2434" s="468">
        <v>237</v>
      </c>
      <c r="L2434" s="488" t="s">
        <v>94</v>
      </c>
      <c r="M2434" s="51">
        <v>197542</v>
      </c>
      <c r="N2434" s="51">
        <v>0</v>
      </c>
      <c r="O2434" s="51">
        <v>0</v>
      </c>
      <c r="P2434" s="111">
        <v>0</v>
      </c>
      <c r="Q2434" s="51">
        <v>197542</v>
      </c>
      <c r="R2434" s="111">
        <v>0</v>
      </c>
      <c r="S2434" s="51">
        <v>41.579911174724792</v>
      </c>
      <c r="T2434" s="51">
        <v>41.58</v>
      </c>
      <c r="U2434" s="192">
        <v>44926</v>
      </c>
    </row>
    <row r="2435" spans="1:21" ht="25.5" x14ac:dyDescent="0.2">
      <c r="A2435" s="466" t="s">
        <v>771</v>
      </c>
      <c r="B2435" s="514" t="s">
        <v>1008</v>
      </c>
      <c r="C2435" s="56" t="s">
        <v>803</v>
      </c>
      <c r="D2435" s="56" t="s">
        <v>678</v>
      </c>
      <c r="E2435" s="56" t="s">
        <v>678</v>
      </c>
      <c r="F2435" s="56" t="s">
        <v>668</v>
      </c>
      <c r="G2435" s="56">
        <v>5</v>
      </c>
      <c r="H2435" s="467">
        <v>4750.8999999999996</v>
      </c>
      <c r="I2435" s="56">
        <v>4268.3</v>
      </c>
      <c r="J2435" s="56">
        <v>1170</v>
      </c>
      <c r="K2435" s="468">
        <v>237</v>
      </c>
      <c r="L2435" s="488" t="s">
        <v>462</v>
      </c>
      <c r="M2435" s="51">
        <v>197542</v>
      </c>
      <c r="N2435" s="51">
        <v>0</v>
      </c>
      <c r="O2435" s="51">
        <v>0</v>
      </c>
      <c r="P2435" s="111">
        <v>0</v>
      </c>
      <c r="Q2435" s="51">
        <v>197542</v>
      </c>
      <c r="R2435" s="111">
        <v>0</v>
      </c>
      <c r="S2435" s="51">
        <v>41.579911174724792</v>
      </c>
      <c r="T2435" s="51">
        <v>41.58</v>
      </c>
      <c r="U2435" s="192">
        <v>44926</v>
      </c>
    </row>
    <row r="2436" spans="1:21" ht="25.5" x14ac:dyDescent="0.2">
      <c r="A2436" s="466" t="s">
        <v>771</v>
      </c>
      <c r="B2436" s="514" t="s">
        <v>1008</v>
      </c>
      <c r="C2436" s="56" t="s">
        <v>803</v>
      </c>
      <c r="D2436" s="56" t="s">
        <v>678</v>
      </c>
      <c r="E2436" s="56" t="s">
        <v>678</v>
      </c>
      <c r="F2436" s="56" t="s">
        <v>668</v>
      </c>
      <c r="G2436" s="56">
        <v>5</v>
      </c>
      <c r="H2436" s="467">
        <v>4750.8999999999996</v>
      </c>
      <c r="I2436" s="56">
        <v>4268.3</v>
      </c>
      <c r="J2436" s="56">
        <v>1170</v>
      </c>
      <c r="K2436" s="468">
        <v>237</v>
      </c>
      <c r="L2436" s="488" t="s">
        <v>96</v>
      </c>
      <c r="M2436" s="51">
        <v>263390</v>
      </c>
      <c r="N2436" s="51">
        <v>0</v>
      </c>
      <c r="O2436" s="51">
        <v>0</v>
      </c>
      <c r="P2436" s="111">
        <v>0</v>
      </c>
      <c r="Q2436" s="51">
        <v>263390</v>
      </c>
      <c r="R2436" s="111">
        <v>0</v>
      </c>
      <c r="S2436" s="51">
        <v>55.440021890589158</v>
      </c>
      <c r="T2436" s="51">
        <v>55.44</v>
      </c>
      <c r="U2436" s="192">
        <v>44926</v>
      </c>
    </row>
    <row r="2437" spans="1:21" ht="25.5" x14ac:dyDescent="0.2">
      <c r="A2437" s="466" t="s">
        <v>771</v>
      </c>
      <c r="B2437" s="514" t="s">
        <v>1008</v>
      </c>
      <c r="C2437" s="56" t="s">
        <v>803</v>
      </c>
      <c r="D2437" s="56" t="s">
        <v>678</v>
      </c>
      <c r="E2437" s="56" t="s">
        <v>678</v>
      </c>
      <c r="F2437" s="56" t="s">
        <v>668</v>
      </c>
      <c r="G2437" s="56">
        <v>5</v>
      </c>
      <c r="H2437" s="57">
        <v>4750.8999999999996</v>
      </c>
      <c r="I2437" s="56">
        <v>4268.3</v>
      </c>
      <c r="J2437" s="56">
        <v>1170</v>
      </c>
      <c r="K2437" s="468">
        <v>237</v>
      </c>
      <c r="L2437" s="488" t="s">
        <v>95</v>
      </c>
      <c r="M2437" s="51">
        <v>2360627</v>
      </c>
      <c r="N2437" s="51">
        <v>0</v>
      </c>
      <c r="O2437" s="51">
        <v>0</v>
      </c>
      <c r="P2437" s="111">
        <v>0</v>
      </c>
      <c r="Q2437" s="51">
        <v>2360627</v>
      </c>
      <c r="R2437" s="111">
        <v>0</v>
      </c>
      <c r="S2437" s="51">
        <v>496.87995958660468</v>
      </c>
      <c r="T2437" s="51">
        <v>496.88</v>
      </c>
      <c r="U2437" s="192">
        <v>44926</v>
      </c>
    </row>
    <row r="2438" spans="1:21" ht="25.5" x14ac:dyDescent="0.2">
      <c r="A2438" s="466" t="s">
        <v>771</v>
      </c>
      <c r="B2438" s="514" t="s">
        <v>1008</v>
      </c>
      <c r="C2438" s="56" t="s">
        <v>803</v>
      </c>
      <c r="D2438" s="56" t="s">
        <v>678</v>
      </c>
      <c r="E2438" s="56" t="s">
        <v>678</v>
      </c>
      <c r="F2438" s="56" t="s">
        <v>668</v>
      </c>
      <c r="G2438" s="56">
        <v>5</v>
      </c>
      <c r="H2438" s="467">
        <v>4750.8999999999996</v>
      </c>
      <c r="I2438" s="56">
        <v>4268.3</v>
      </c>
      <c r="J2438" s="56">
        <v>1170</v>
      </c>
      <c r="K2438" s="468">
        <v>237</v>
      </c>
      <c r="L2438" s="488" t="s">
        <v>37</v>
      </c>
      <c r="M2438" s="51">
        <v>197542</v>
      </c>
      <c r="N2438" s="51">
        <v>0</v>
      </c>
      <c r="O2438" s="51">
        <v>0</v>
      </c>
      <c r="P2438" s="111">
        <v>0</v>
      </c>
      <c r="Q2438" s="51">
        <v>197542</v>
      </c>
      <c r="R2438" s="111">
        <v>0</v>
      </c>
      <c r="S2438" s="51">
        <v>41.579911174724792</v>
      </c>
      <c r="T2438" s="51">
        <v>41.58</v>
      </c>
      <c r="U2438" s="192">
        <v>44926</v>
      </c>
    </row>
    <row r="2439" spans="1:21" ht="25.5" x14ac:dyDescent="0.2">
      <c r="A2439" s="466" t="s">
        <v>771</v>
      </c>
      <c r="B2439" s="514" t="s">
        <v>1008</v>
      </c>
      <c r="C2439" s="56" t="s">
        <v>803</v>
      </c>
      <c r="D2439" s="56" t="s">
        <v>678</v>
      </c>
      <c r="E2439" s="56" t="s">
        <v>678</v>
      </c>
      <c r="F2439" s="56" t="s">
        <v>668</v>
      </c>
      <c r="G2439" s="56">
        <v>5</v>
      </c>
      <c r="H2439" s="57">
        <v>4750.8999999999996</v>
      </c>
      <c r="I2439" s="56">
        <v>4268.3</v>
      </c>
      <c r="J2439" s="56">
        <v>1170</v>
      </c>
      <c r="K2439" s="468">
        <v>237</v>
      </c>
      <c r="L2439" s="488" t="s">
        <v>34</v>
      </c>
      <c r="M2439" s="51">
        <v>1612075</v>
      </c>
      <c r="N2439" s="51">
        <v>0</v>
      </c>
      <c r="O2439" s="51">
        <v>0</v>
      </c>
      <c r="P2439" s="111">
        <v>0</v>
      </c>
      <c r="Q2439" s="51">
        <v>1612075</v>
      </c>
      <c r="R2439" s="111">
        <v>0</v>
      </c>
      <c r="S2439" s="51">
        <v>339.31991833126358</v>
      </c>
      <c r="T2439" s="51">
        <v>339.32</v>
      </c>
      <c r="U2439" s="192">
        <v>44926</v>
      </c>
    </row>
    <row r="2440" spans="1:21" ht="25.5" x14ac:dyDescent="0.2">
      <c r="A2440" s="466" t="s">
        <v>771</v>
      </c>
      <c r="B2440" s="514" t="s">
        <v>1008</v>
      </c>
      <c r="C2440" s="56" t="s">
        <v>803</v>
      </c>
      <c r="D2440" s="56" t="s">
        <v>678</v>
      </c>
      <c r="E2440" s="56" t="s">
        <v>678</v>
      </c>
      <c r="F2440" s="56" t="s">
        <v>668</v>
      </c>
      <c r="G2440" s="56">
        <v>5</v>
      </c>
      <c r="H2440" s="57">
        <v>4750.8999999999996</v>
      </c>
      <c r="I2440" s="56">
        <v>4268.3</v>
      </c>
      <c r="J2440" s="56">
        <v>1170</v>
      </c>
      <c r="K2440" s="468">
        <v>237</v>
      </c>
      <c r="L2440" s="488" t="s">
        <v>48</v>
      </c>
      <c r="M2440" s="51">
        <v>2843746</v>
      </c>
      <c r="N2440" s="51">
        <v>0</v>
      </c>
      <c r="O2440" s="51">
        <v>0</v>
      </c>
      <c r="P2440" s="111">
        <v>0</v>
      </c>
      <c r="Q2440" s="51">
        <v>2843746</v>
      </c>
      <c r="R2440" s="111">
        <v>0</v>
      </c>
      <c r="S2440" s="51">
        <v>598.5699551663896</v>
      </c>
      <c r="T2440" s="51">
        <v>598.57000000000005</v>
      </c>
      <c r="U2440" s="192">
        <v>44926</v>
      </c>
    </row>
    <row r="2441" spans="1:21" ht="26.25" thickBot="1" x14ac:dyDescent="0.25">
      <c r="A2441" s="496" t="s">
        <v>771</v>
      </c>
      <c r="B2441" s="540" t="s">
        <v>1008</v>
      </c>
      <c r="C2441" s="182" t="s">
        <v>803</v>
      </c>
      <c r="D2441" s="182" t="s">
        <v>678</v>
      </c>
      <c r="E2441" s="182" t="s">
        <v>678</v>
      </c>
      <c r="F2441" s="182" t="s">
        <v>668</v>
      </c>
      <c r="G2441" s="182">
        <v>5</v>
      </c>
      <c r="H2441" s="183">
        <v>4750.8999999999996</v>
      </c>
      <c r="I2441" s="182">
        <v>4268.3</v>
      </c>
      <c r="J2441" s="182">
        <v>1170</v>
      </c>
      <c r="K2441" s="498">
        <v>237</v>
      </c>
      <c r="L2441" s="499" t="s">
        <v>41</v>
      </c>
      <c r="M2441" s="151">
        <v>1713745</v>
      </c>
      <c r="N2441" s="151">
        <v>0</v>
      </c>
      <c r="O2441" s="151">
        <v>0</v>
      </c>
      <c r="P2441" s="113">
        <v>0</v>
      </c>
      <c r="Q2441" s="151">
        <v>1713745</v>
      </c>
      <c r="R2441" s="113">
        <v>0</v>
      </c>
      <c r="S2441" s="151">
        <v>360.72007409122483</v>
      </c>
      <c r="T2441" s="151">
        <v>360.72</v>
      </c>
      <c r="U2441" s="184">
        <v>44926</v>
      </c>
    </row>
    <row r="2442" spans="1:21" ht="13.5" thickBot="1" x14ac:dyDescent="0.25">
      <c r="A2442" s="520"/>
      <c r="B2442" s="521" t="s">
        <v>31</v>
      </c>
      <c r="C2442" s="132" t="s">
        <v>18</v>
      </c>
      <c r="D2442" s="132" t="s">
        <v>18</v>
      </c>
      <c r="E2442" s="132" t="s">
        <v>18</v>
      </c>
      <c r="F2442" s="132" t="s">
        <v>18</v>
      </c>
      <c r="G2442" s="132" t="s">
        <v>18</v>
      </c>
      <c r="H2442" s="502">
        <f>H2441</f>
        <v>4750.8999999999996</v>
      </c>
      <c r="I2442" s="502">
        <f>I2441</f>
        <v>4268.3</v>
      </c>
      <c r="J2442" s="502">
        <f>J2441</f>
        <v>1170</v>
      </c>
      <c r="K2442" s="503">
        <f>K2441</f>
        <v>237</v>
      </c>
      <c r="L2442" s="132" t="s">
        <v>18</v>
      </c>
      <c r="M2442" s="133">
        <v>15940109</v>
      </c>
      <c r="N2442" s="133">
        <v>0</v>
      </c>
      <c r="O2442" s="133">
        <v>0</v>
      </c>
      <c r="P2442" s="133">
        <v>0</v>
      </c>
      <c r="Q2442" s="133">
        <v>15940109</v>
      </c>
      <c r="R2442" s="133">
        <v>0</v>
      </c>
      <c r="S2442" s="133" t="s">
        <v>18</v>
      </c>
      <c r="T2442" s="133" t="s">
        <v>18</v>
      </c>
      <c r="U2442" s="504" t="s">
        <v>18</v>
      </c>
    </row>
    <row r="2443" spans="1:21" ht="25.5" x14ac:dyDescent="0.2">
      <c r="A2443" s="463" t="s">
        <v>740</v>
      </c>
      <c r="B2443" s="513" t="s">
        <v>1009</v>
      </c>
      <c r="C2443" s="160" t="s">
        <v>803</v>
      </c>
      <c r="D2443" s="187" t="s">
        <v>137</v>
      </c>
      <c r="E2443" s="160" t="s">
        <v>137</v>
      </c>
      <c r="F2443" s="187" t="s">
        <v>668</v>
      </c>
      <c r="G2443" s="160">
        <v>5</v>
      </c>
      <c r="H2443" s="464">
        <v>6392.9</v>
      </c>
      <c r="I2443" s="160">
        <v>5795.9</v>
      </c>
      <c r="J2443" s="160">
        <v>1446</v>
      </c>
      <c r="K2443" s="465">
        <v>345</v>
      </c>
      <c r="L2443" s="486" t="s">
        <v>96</v>
      </c>
      <c r="M2443" s="111">
        <v>354422</v>
      </c>
      <c r="N2443" s="111">
        <v>0</v>
      </c>
      <c r="O2443" s="111">
        <v>0</v>
      </c>
      <c r="P2443" s="111">
        <v>0</v>
      </c>
      <c r="Q2443" s="111">
        <v>354422</v>
      </c>
      <c r="R2443" s="111">
        <v>0</v>
      </c>
      <c r="S2443" s="111">
        <v>55.439941184751838</v>
      </c>
      <c r="T2443" s="111">
        <v>55.44</v>
      </c>
      <c r="U2443" s="181">
        <v>44926</v>
      </c>
    </row>
    <row r="2444" spans="1:21" x14ac:dyDescent="0.2">
      <c r="A2444" s="466" t="s">
        <v>740</v>
      </c>
      <c r="B2444" s="514" t="s">
        <v>1009</v>
      </c>
      <c r="C2444" s="56" t="s">
        <v>803</v>
      </c>
      <c r="D2444" s="195" t="s">
        <v>137</v>
      </c>
      <c r="E2444" s="56" t="s">
        <v>137</v>
      </c>
      <c r="F2444" s="195" t="s">
        <v>668</v>
      </c>
      <c r="G2444" s="56">
        <v>5</v>
      </c>
      <c r="H2444" s="57">
        <v>6392.9</v>
      </c>
      <c r="I2444" s="56">
        <v>5795.9</v>
      </c>
      <c r="J2444" s="56">
        <v>1446</v>
      </c>
      <c r="K2444" s="468">
        <v>345</v>
      </c>
      <c r="L2444" s="488" t="s">
        <v>95</v>
      </c>
      <c r="M2444" s="51">
        <v>3176504</v>
      </c>
      <c r="N2444" s="51">
        <v>0</v>
      </c>
      <c r="O2444" s="51">
        <v>0</v>
      </c>
      <c r="P2444" s="111">
        <v>0</v>
      </c>
      <c r="Q2444" s="51">
        <v>3176504</v>
      </c>
      <c r="R2444" s="111">
        <v>0</v>
      </c>
      <c r="S2444" s="51">
        <v>496.87997622362309</v>
      </c>
      <c r="T2444" s="51">
        <v>496.88</v>
      </c>
      <c r="U2444" s="192">
        <v>44926</v>
      </c>
    </row>
    <row r="2445" spans="1:21" x14ac:dyDescent="0.2">
      <c r="A2445" s="466" t="s">
        <v>740</v>
      </c>
      <c r="B2445" s="514" t="s">
        <v>1009</v>
      </c>
      <c r="C2445" s="56" t="s">
        <v>803</v>
      </c>
      <c r="D2445" s="195" t="s">
        <v>137</v>
      </c>
      <c r="E2445" s="56" t="s">
        <v>137</v>
      </c>
      <c r="F2445" s="195" t="s">
        <v>668</v>
      </c>
      <c r="G2445" s="56">
        <v>5</v>
      </c>
      <c r="H2445" s="467">
        <v>6392.9</v>
      </c>
      <c r="I2445" s="56">
        <v>5795.9</v>
      </c>
      <c r="J2445" s="56">
        <v>1446</v>
      </c>
      <c r="K2445" s="468">
        <v>345</v>
      </c>
      <c r="L2445" s="488" t="s">
        <v>462</v>
      </c>
      <c r="M2445" s="51">
        <v>265817</v>
      </c>
      <c r="N2445" s="51">
        <v>0</v>
      </c>
      <c r="O2445" s="51">
        <v>0</v>
      </c>
      <c r="P2445" s="111">
        <v>0</v>
      </c>
      <c r="Q2445" s="51">
        <v>265817</v>
      </c>
      <c r="R2445" s="111">
        <v>0</v>
      </c>
      <c r="S2445" s="51">
        <v>41.580034100330053</v>
      </c>
      <c r="T2445" s="51">
        <v>41.58</v>
      </c>
      <c r="U2445" s="192">
        <v>44926</v>
      </c>
    </row>
    <row r="2446" spans="1:21" x14ac:dyDescent="0.2">
      <c r="A2446" s="466" t="s">
        <v>740</v>
      </c>
      <c r="B2446" s="514" t="s">
        <v>1009</v>
      </c>
      <c r="C2446" s="56" t="s">
        <v>803</v>
      </c>
      <c r="D2446" s="195" t="s">
        <v>137</v>
      </c>
      <c r="E2446" s="56" t="s">
        <v>137</v>
      </c>
      <c r="F2446" s="195" t="s">
        <v>668</v>
      </c>
      <c r="G2446" s="56">
        <v>5</v>
      </c>
      <c r="H2446" s="467">
        <v>6392.9</v>
      </c>
      <c r="I2446" s="56">
        <v>5795.9</v>
      </c>
      <c r="J2446" s="56">
        <v>1446</v>
      </c>
      <c r="K2446" s="468">
        <v>345</v>
      </c>
      <c r="L2446" s="488" t="s">
        <v>37</v>
      </c>
      <c r="M2446" s="51">
        <v>265817</v>
      </c>
      <c r="N2446" s="51">
        <v>0</v>
      </c>
      <c r="O2446" s="51">
        <v>0</v>
      </c>
      <c r="P2446" s="111">
        <v>0</v>
      </c>
      <c r="Q2446" s="51">
        <v>265817</v>
      </c>
      <c r="R2446" s="111">
        <v>0</v>
      </c>
      <c r="S2446" s="51">
        <v>41.580034100330053</v>
      </c>
      <c r="T2446" s="51">
        <v>41.58</v>
      </c>
      <c r="U2446" s="192">
        <v>44926</v>
      </c>
    </row>
    <row r="2447" spans="1:21" x14ac:dyDescent="0.2">
      <c r="A2447" s="466" t="s">
        <v>740</v>
      </c>
      <c r="B2447" s="514" t="s">
        <v>1009</v>
      </c>
      <c r="C2447" s="56" t="s">
        <v>803</v>
      </c>
      <c r="D2447" s="195" t="s">
        <v>137</v>
      </c>
      <c r="E2447" s="56" t="s">
        <v>137</v>
      </c>
      <c r="F2447" s="195" t="s">
        <v>668</v>
      </c>
      <c r="G2447" s="56">
        <v>5</v>
      </c>
      <c r="H2447" s="57">
        <v>6392.9</v>
      </c>
      <c r="I2447" s="56">
        <v>5795.9</v>
      </c>
      <c r="J2447" s="56">
        <v>1446</v>
      </c>
      <c r="K2447" s="468">
        <v>345</v>
      </c>
      <c r="L2447" s="488" t="s">
        <v>93</v>
      </c>
      <c r="M2447" s="51">
        <v>186097</v>
      </c>
      <c r="N2447" s="51">
        <v>0</v>
      </c>
      <c r="O2447" s="51">
        <v>0</v>
      </c>
      <c r="P2447" s="111">
        <v>0</v>
      </c>
      <c r="Q2447" s="51">
        <v>186097</v>
      </c>
      <c r="R2447" s="111">
        <v>0</v>
      </c>
      <c r="S2447" s="51">
        <v>29.10995010089318</v>
      </c>
      <c r="T2447" s="51">
        <v>29.11</v>
      </c>
      <c r="U2447" s="192">
        <v>44926</v>
      </c>
    </row>
    <row r="2448" spans="1:21" x14ac:dyDescent="0.2">
      <c r="A2448" s="466" t="s">
        <v>740</v>
      </c>
      <c r="B2448" s="514" t="s">
        <v>1009</v>
      </c>
      <c r="C2448" s="56" t="s">
        <v>803</v>
      </c>
      <c r="D2448" s="195" t="s">
        <v>137</v>
      </c>
      <c r="E2448" s="56" t="s">
        <v>137</v>
      </c>
      <c r="F2448" s="195" t="s">
        <v>668</v>
      </c>
      <c r="G2448" s="56">
        <v>5</v>
      </c>
      <c r="H2448" s="57">
        <v>6392.9</v>
      </c>
      <c r="I2448" s="56">
        <v>5795.9</v>
      </c>
      <c r="J2448" s="56">
        <v>1446</v>
      </c>
      <c r="K2448" s="468">
        <v>345</v>
      </c>
      <c r="L2448" s="488" t="s">
        <v>49</v>
      </c>
      <c r="M2448" s="51">
        <v>7929025</v>
      </c>
      <c r="N2448" s="51">
        <v>0</v>
      </c>
      <c r="O2448" s="51">
        <v>0</v>
      </c>
      <c r="P2448" s="111">
        <v>0</v>
      </c>
      <c r="Q2448" s="51">
        <v>7929025</v>
      </c>
      <c r="R2448" s="111">
        <v>0</v>
      </c>
      <c r="S2448" s="51">
        <v>5483.419778699862</v>
      </c>
      <c r="T2448" s="51">
        <v>5483.42</v>
      </c>
      <c r="U2448" s="192">
        <v>44926</v>
      </c>
    </row>
    <row r="2449" spans="1:21" x14ac:dyDescent="0.2">
      <c r="A2449" s="466" t="s">
        <v>740</v>
      </c>
      <c r="B2449" s="514" t="s">
        <v>1009</v>
      </c>
      <c r="C2449" s="56" t="s">
        <v>803</v>
      </c>
      <c r="D2449" s="56" t="s">
        <v>137</v>
      </c>
      <c r="E2449" s="56" t="s">
        <v>137</v>
      </c>
      <c r="F2449" s="195" t="s">
        <v>668</v>
      </c>
      <c r="G2449" s="56">
        <v>5</v>
      </c>
      <c r="H2449" s="57">
        <v>6392.9</v>
      </c>
      <c r="I2449" s="56">
        <v>5795.9</v>
      </c>
      <c r="J2449" s="56">
        <v>1446</v>
      </c>
      <c r="K2449" s="468">
        <v>345</v>
      </c>
      <c r="L2449" s="488" t="s">
        <v>48</v>
      </c>
      <c r="M2449" s="51">
        <v>3826598</v>
      </c>
      <c r="N2449" s="51">
        <v>0</v>
      </c>
      <c r="O2449" s="51">
        <v>0</v>
      </c>
      <c r="P2449" s="111">
        <v>0</v>
      </c>
      <c r="Q2449" s="51">
        <v>3826598</v>
      </c>
      <c r="R2449" s="111">
        <v>0</v>
      </c>
      <c r="S2449" s="51">
        <v>598.5699760671996</v>
      </c>
      <c r="T2449" s="51">
        <v>598.57000000000005</v>
      </c>
      <c r="U2449" s="192">
        <v>44926</v>
      </c>
    </row>
    <row r="2450" spans="1:21" x14ac:dyDescent="0.2">
      <c r="A2450" s="466" t="s">
        <v>740</v>
      </c>
      <c r="B2450" s="514" t="s">
        <v>1009</v>
      </c>
      <c r="C2450" s="56" t="s">
        <v>803</v>
      </c>
      <c r="D2450" s="56" t="s">
        <v>137</v>
      </c>
      <c r="E2450" s="56" t="s">
        <v>137</v>
      </c>
      <c r="F2450" s="195" t="s">
        <v>668</v>
      </c>
      <c r="G2450" s="56">
        <v>5</v>
      </c>
      <c r="H2450" s="467">
        <v>6392.9</v>
      </c>
      <c r="I2450" s="56">
        <v>5795.9</v>
      </c>
      <c r="J2450" s="56">
        <v>1446</v>
      </c>
      <c r="K2450" s="468">
        <v>345</v>
      </c>
      <c r="L2450" s="488" t="s">
        <v>111</v>
      </c>
      <c r="M2450" s="51">
        <v>531634</v>
      </c>
      <c r="N2450" s="51">
        <v>0</v>
      </c>
      <c r="O2450" s="51">
        <v>0</v>
      </c>
      <c r="P2450" s="111">
        <v>0</v>
      </c>
      <c r="Q2450" s="51">
        <v>531634</v>
      </c>
      <c r="R2450" s="111">
        <v>0</v>
      </c>
      <c r="S2450" s="51">
        <v>83.160068200660106</v>
      </c>
      <c r="T2450" s="51">
        <v>83.16</v>
      </c>
      <c r="U2450" s="192">
        <v>44926</v>
      </c>
    </row>
    <row r="2451" spans="1:21" x14ac:dyDescent="0.2">
      <c r="A2451" s="466" t="s">
        <v>740</v>
      </c>
      <c r="B2451" s="514" t="s">
        <v>1009</v>
      </c>
      <c r="C2451" s="56" t="s">
        <v>803</v>
      </c>
      <c r="D2451" s="195" t="s">
        <v>137</v>
      </c>
      <c r="E2451" s="56" t="s">
        <v>137</v>
      </c>
      <c r="F2451" s="195" t="s">
        <v>668</v>
      </c>
      <c r="G2451" s="56">
        <v>5</v>
      </c>
      <c r="H2451" s="57">
        <v>6392.9</v>
      </c>
      <c r="I2451" s="56">
        <v>5795.9</v>
      </c>
      <c r="J2451" s="56">
        <v>1446</v>
      </c>
      <c r="K2451" s="468">
        <v>345</v>
      </c>
      <c r="L2451" s="488" t="s">
        <v>83</v>
      </c>
      <c r="M2451" s="51">
        <v>25888432</v>
      </c>
      <c r="N2451" s="51">
        <v>0</v>
      </c>
      <c r="O2451" s="51">
        <v>0</v>
      </c>
      <c r="P2451" s="111">
        <v>0</v>
      </c>
      <c r="Q2451" s="51">
        <v>25888432</v>
      </c>
      <c r="R2451" s="111">
        <v>0</v>
      </c>
      <c r="S2451" s="51">
        <v>4049.559980603482</v>
      </c>
      <c r="T2451" s="51">
        <v>4049.56</v>
      </c>
      <c r="U2451" s="192">
        <v>44926</v>
      </c>
    </row>
    <row r="2452" spans="1:21" x14ac:dyDescent="0.2">
      <c r="A2452" s="478"/>
      <c r="B2452" s="510" t="s">
        <v>31</v>
      </c>
      <c r="C2452" s="480" t="s">
        <v>18</v>
      </c>
      <c r="D2452" s="480" t="s">
        <v>18</v>
      </c>
      <c r="E2452" s="480" t="s">
        <v>18</v>
      </c>
      <c r="F2452" s="480" t="s">
        <v>18</v>
      </c>
      <c r="G2452" s="480" t="s">
        <v>18</v>
      </c>
      <c r="H2452" s="481">
        <f>H2451</f>
        <v>6392.9</v>
      </c>
      <c r="I2452" s="481">
        <f>I2451</f>
        <v>5795.9</v>
      </c>
      <c r="J2452" s="481">
        <f>J2451</f>
        <v>1446</v>
      </c>
      <c r="K2452" s="482">
        <f>K2451</f>
        <v>345</v>
      </c>
      <c r="L2452" s="480" t="s">
        <v>18</v>
      </c>
      <c r="M2452" s="474">
        <v>42424346</v>
      </c>
      <c r="N2452" s="474">
        <v>0</v>
      </c>
      <c r="O2452" s="474">
        <v>0</v>
      </c>
      <c r="P2452" s="474">
        <v>0</v>
      </c>
      <c r="Q2452" s="474">
        <v>42424346</v>
      </c>
      <c r="R2452" s="474">
        <v>0</v>
      </c>
      <c r="S2452" s="474" t="s">
        <v>18</v>
      </c>
      <c r="T2452" s="474" t="s">
        <v>18</v>
      </c>
      <c r="U2452" s="543" t="s">
        <v>18</v>
      </c>
    </row>
    <row r="2453" spans="1:21" ht="25.5" x14ac:dyDescent="0.2">
      <c r="A2453" s="466" t="s">
        <v>772</v>
      </c>
      <c r="B2453" s="514" t="s">
        <v>1010</v>
      </c>
      <c r="C2453" s="56" t="s">
        <v>803</v>
      </c>
      <c r="D2453" s="195" t="s">
        <v>686</v>
      </c>
      <c r="E2453" s="56" t="s">
        <v>686</v>
      </c>
      <c r="F2453" s="195" t="s">
        <v>668</v>
      </c>
      <c r="G2453" s="56">
        <v>2</v>
      </c>
      <c r="H2453" s="57">
        <v>4886.1000000000004</v>
      </c>
      <c r="I2453" s="56">
        <v>4425.2</v>
      </c>
      <c r="J2453" s="56">
        <v>1212</v>
      </c>
      <c r="K2453" s="468">
        <v>270</v>
      </c>
      <c r="L2453" s="488" t="s">
        <v>93</v>
      </c>
      <c r="M2453" s="51">
        <v>142234</v>
      </c>
      <c r="N2453" s="51">
        <v>0</v>
      </c>
      <c r="O2453" s="51">
        <v>0</v>
      </c>
      <c r="P2453" s="111">
        <v>0</v>
      </c>
      <c r="Q2453" s="51">
        <v>142234</v>
      </c>
      <c r="R2453" s="111">
        <v>0</v>
      </c>
      <c r="S2453" s="51">
        <v>29.109924070321931</v>
      </c>
      <c r="T2453" s="51">
        <v>29.11</v>
      </c>
      <c r="U2453" s="192">
        <v>44926</v>
      </c>
    </row>
    <row r="2454" spans="1:21" ht="25.5" x14ac:dyDescent="0.2">
      <c r="A2454" s="466" t="s">
        <v>772</v>
      </c>
      <c r="B2454" s="514" t="s">
        <v>1010</v>
      </c>
      <c r="C2454" s="56" t="s">
        <v>803</v>
      </c>
      <c r="D2454" s="195" t="s">
        <v>686</v>
      </c>
      <c r="E2454" s="56" t="s">
        <v>686</v>
      </c>
      <c r="F2454" s="195" t="s">
        <v>668</v>
      </c>
      <c r="G2454" s="56">
        <v>2</v>
      </c>
      <c r="H2454" s="57">
        <v>4886.1000000000004</v>
      </c>
      <c r="I2454" s="56">
        <v>4425.2</v>
      </c>
      <c r="J2454" s="56">
        <v>1212</v>
      </c>
      <c r="K2454" s="468">
        <v>270</v>
      </c>
      <c r="L2454" s="488" t="s">
        <v>49</v>
      </c>
      <c r="M2454" s="51">
        <v>6645905</v>
      </c>
      <c r="N2454" s="51">
        <v>0</v>
      </c>
      <c r="O2454" s="51">
        <v>0</v>
      </c>
      <c r="P2454" s="111">
        <v>0</v>
      </c>
      <c r="Q2454" s="51">
        <v>6645905</v>
      </c>
      <c r="R2454" s="111">
        <v>0</v>
      </c>
      <c r="S2454" s="51">
        <v>5483.4199669966993</v>
      </c>
      <c r="T2454" s="51">
        <v>5483.42</v>
      </c>
      <c r="U2454" s="192">
        <v>44926</v>
      </c>
    </row>
    <row r="2455" spans="1:21" ht="25.5" x14ac:dyDescent="0.2">
      <c r="A2455" s="466" t="s">
        <v>772</v>
      </c>
      <c r="B2455" s="514" t="s">
        <v>1010</v>
      </c>
      <c r="C2455" s="56" t="s">
        <v>803</v>
      </c>
      <c r="D2455" s="195" t="s">
        <v>686</v>
      </c>
      <c r="E2455" s="56" t="s">
        <v>686</v>
      </c>
      <c r="F2455" s="195" t="s">
        <v>668</v>
      </c>
      <c r="G2455" s="56">
        <v>2</v>
      </c>
      <c r="H2455" s="467">
        <v>4886.1000000000004</v>
      </c>
      <c r="I2455" s="56">
        <v>4425.2</v>
      </c>
      <c r="J2455" s="56">
        <v>1212</v>
      </c>
      <c r="K2455" s="468">
        <v>270</v>
      </c>
      <c r="L2455" s="488" t="s">
        <v>37</v>
      </c>
      <c r="M2455" s="51">
        <v>203164</v>
      </c>
      <c r="N2455" s="51">
        <v>0</v>
      </c>
      <c r="O2455" s="51">
        <v>0</v>
      </c>
      <c r="P2455" s="111">
        <v>0</v>
      </c>
      <c r="Q2455" s="51">
        <v>203164</v>
      </c>
      <c r="R2455" s="111">
        <v>0</v>
      </c>
      <c r="S2455" s="51">
        <v>41.579992222836204</v>
      </c>
      <c r="T2455" s="51">
        <v>41.58</v>
      </c>
      <c r="U2455" s="192">
        <v>44926</v>
      </c>
    </row>
    <row r="2456" spans="1:21" ht="25.5" x14ac:dyDescent="0.2">
      <c r="A2456" s="466" t="s">
        <v>772</v>
      </c>
      <c r="B2456" s="514" t="s">
        <v>1010</v>
      </c>
      <c r="C2456" s="56" t="s">
        <v>803</v>
      </c>
      <c r="D2456" s="195" t="s">
        <v>686</v>
      </c>
      <c r="E2456" s="56" t="s">
        <v>686</v>
      </c>
      <c r="F2456" s="195" t="s">
        <v>668</v>
      </c>
      <c r="G2456" s="56">
        <v>2</v>
      </c>
      <c r="H2456" s="467">
        <v>4886.1000000000004</v>
      </c>
      <c r="I2456" s="56">
        <v>4425.2</v>
      </c>
      <c r="J2456" s="56">
        <v>1212</v>
      </c>
      <c r="K2456" s="468">
        <v>270</v>
      </c>
      <c r="L2456" s="488" t="s">
        <v>96</v>
      </c>
      <c r="M2456" s="51">
        <v>270885</v>
      </c>
      <c r="N2456" s="51">
        <v>0</v>
      </c>
      <c r="O2456" s="51">
        <v>0</v>
      </c>
      <c r="P2456" s="111">
        <v>0</v>
      </c>
      <c r="Q2456" s="51">
        <v>270885</v>
      </c>
      <c r="R2456" s="111">
        <v>0</v>
      </c>
      <c r="S2456" s="51">
        <v>55.439921409713264</v>
      </c>
      <c r="T2456" s="51">
        <v>55.44</v>
      </c>
      <c r="U2456" s="192">
        <v>44926</v>
      </c>
    </row>
    <row r="2457" spans="1:21" ht="25.5" x14ac:dyDescent="0.2">
      <c r="A2457" s="466" t="s">
        <v>772</v>
      </c>
      <c r="B2457" s="514" t="s">
        <v>1010</v>
      </c>
      <c r="C2457" s="56" t="s">
        <v>803</v>
      </c>
      <c r="D2457" s="195" t="s">
        <v>686</v>
      </c>
      <c r="E2457" s="56" t="s">
        <v>686</v>
      </c>
      <c r="F2457" s="195" t="s">
        <v>668</v>
      </c>
      <c r="G2457" s="56">
        <v>2</v>
      </c>
      <c r="H2457" s="57">
        <v>4886.1000000000004</v>
      </c>
      <c r="I2457" s="56">
        <v>4425.2</v>
      </c>
      <c r="J2457" s="56">
        <v>1212</v>
      </c>
      <c r="K2457" s="468">
        <v>270</v>
      </c>
      <c r="L2457" s="488" t="s">
        <v>95</v>
      </c>
      <c r="M2457" s="51">
        <v>2427805</v>
      </c>
      <c r="N2457" s="51">
        <v>0</v>
      </c>
      <c r="O2457" s="51">
        <v>0</v>
      </c>
      <c r="P2457" s="111">
        <v>0</v>
      </c>
      <c r="Q2457" s="51">
        <v>2427805</v>
      </c>
      <c r="R2457" s="111">
        <v>0</v>
      </c>
      <c r="S2457" s="51">
        <v>496.87992468430849</v>
      </c>
      <c r="T2457" s="51">
        <v>496.88</v>
      </c>
      <c r="U2457" s="192">
        <v>44926</v>
      </c>
    </row>
    <row r="2458" spans="1:21" ht="26.25" thickBot="1" x14ac:dyDescent="0.25">
      <c r="A2458" s="496" t="s">
        <v>772</v>
      </c>
      <c r="B2458" s="540" t="s">
        <v>1010</v>
      </c>
      <c r="C2458" s="182" t="s">
        <v>803</v>
      </c>
      <c r="D2458" s="182" t="s">
        <v>686</v>
      </c>
      <c r="E2458" s="182" t="s">
        <v>686</v>
      </c>
      <c r="F2458" s="188" t="s">
        <v>668</v>
      </c>
      <c r="G2458" s="182">
        <v>2</v>
      </c>
      <c r="H2458" s="183">
        <v>4886.1000000000004</v>
      </c>
      <c r="I2458" s="182">
        <v>4425.2</v>
      </c>
      <c r="J2458" s="182">
        <v>1212</v>
      </c>
      <c r="K2458" s="498">
        <v>270</v>
      </c>
      <c r="L2458" s="499" t="s">
        <v>41</v>
      </c>
      <c r="M2458" s="151">
        <v>1762514</v>
      </c>
      <c r="N2458" s="151">
        <v>0</v>
      </c>
      <c r="O2458" s="151">
        <v>0</v>
      </c>
      <c r="P2458" s="113">
        <v>0</v>
      </c>
      <c r="Q2458" s="151">
        <v>1762514</v>
      </c>
      <c r="R2458" s="113">
        <v>0</v>
      </c>
      <c r="S2458" s="151">
        <v>360.72000163729763</v>
      </c>
      <c r="T2458" s="151">
        <v>360.72</v>
      </c>
      <c r="U2458" s="184">
        <v>44926</v>
      </c>
    </row>
    <row r="2459" spans="1:21" ht="13.5" thickBot="1" x14ac:dyDescent="0.25">
      <c r="A2459" s="520"/>
      <c r="B2459" s="521" t="s">
        <v>31</v>
      </c>
      <c r="C2459" s="132" t="s">
        <v>18</v>
      </c>
      <c r="D2459" s="132" t="s">
        <v>18</v>
      </c>
      <c r="E2459" s="132" t="s">
        <v>18</v>
      </c>
      <c r="F2459" s="132" t="s">
        <v>18</v>
      </c>
      <c r="G2459" s="132" t="s">
        <v>18</v>
      </c>
      <c r="H2459" s="502">
        <f>H2458</f>
        <v>4886.1000000000004</v>
      </c>
      <c r="I2459" s="502">
        <f>I2458</f>
        <v>4425.2</v>
      </c>
      <c r="J2459" s="502">
        <f>J2458</f>
        <v>1212</v>
      </c>
      <c r="K2459" s="503">
        <f>K2458</f>
        <v>270</v>
      </c>
      <c r="L2459" s="132" t="s">
        <v>18</v>
      </c>
      <c r="M2459" s="133">
        <v>11452507</v>
      </c>
      <c r="N2459" s="133">
        <v>0</v>
      </c>
      <c r="O2459" s="133">
        <v>0</v>
      </c>
      <c r="P2459" s="133">
        <v>0</v>
      </c>
      <c r="Q2459" s="133">
        <v>11452507</v>
      </c>
      <c r="R2459" s="133">
        <v>0</v>
      </c>
      <c r="S2459" s="133" t="s">
        <v>18</v>
      </c>
      <c r="T2459" s="133" t="s">
        <v>18</v>
      </c>
      <c r="U2459" s="504" t="s">
        <v>18</v>
      </c>
    </row>
    <row r="2460" spans="1:21" ht="25.5" x14ac:dyDescent="0.2">
      <c r="A2460" s="463" t="s">
        <v>773</v>
      </c>
      <c r="B2460" s="513" t="s">
        <v>1011</v>
      </c>
      <c r="C2460" s="160" t="s">
        <v>803</v>
      </c>
      <c r="D2460" s="187" t="s">
        <v>137</v>
      </c>
      <c r="E2460" s="160" t="s">
        <v>137</v>
      </c>
      <c r="F2460" s="187" t="s">
        <v>683</v>
      </c>
      <c r="G2460" s="160">
        <v>4</v>
      </c>
      <c r="H2460" s="464">
        <v>3450.7</v>
      </c>
      <c r="I2460" s="160">
        <v>3161.1</v>
      </c>
      <c r="J2460" s="160">
        <v>1069.3</v>
      </c>
      <c r="K2460" s="465">
        <v>189</v>
      </c>
      <c r="L2460" s="486" t="s">
        <v>96</v>
      </c>
      <c r="M2460" s="111">
        <v>150382</v>
      </c>
      <c r="N2460" s="111">
        <v>0</v>
      </c>
      <c r="O2460" s="111">
        <v>0</v>
      </c>
      <c r="P2460" s="111">
        <v>0</v>
      </c>
      <c r="Q2460" s="111">
        <v>150382</v>
      </c>
      <c r="R2460" s="111">
        <v>0</v>
      </c>
      <c r="S2460" s="111">
        <v>43.580143159358975</v>
      </c>
      <c r="T2460" s="111">
        <v>43.58</v>
      </c>
      <c r="U2460" s="181">
        <v>44926</v>
      </c>
    </row>
    <row r="2461" spans="1:21" x14ac:dyDescent="0.2">
      <c r="A2461" s="466" t="s">
        <v>773</v>
      </c>
      <c r="B2461" s="514" t="s">
        <v>1011</v>
      </c>
      <c r="C2461" s="56" t="s">
        <v>803</v>
      </c>
      <c r="D2461" s="195" t="s">
        <v>137</v>
      </c>
      <c r="E2461" s="56" t="s">
        <v>137</v>
      </c>
      <c r="F2461" s="195" t="s">
        <v>683</v>
      </c>
      <c r="G2461" s="56">
        <v>4</v>
      </c>
      <c r="H2461" s="57">
        <v>3450.7</v>
      </c>
      <c r="I2461" s="56">
        <v>3161.1</v>
      </c>
      <c r="J2461" s="56">
        <v>1069.3</v>
      </c>
      <c r="K2461" s="468">
        <v>189</v>
      </c>
      <c r="L2461" s="488" t="s">
        <v>95</v>
      </c>
      <c r="M2461" s="51">
        <v>2036327</v>
      </c>
      <c r="N2461" s="51">
        <v>0</v>
      </c>
      <c r="O2461" s="51">
        <v>0</v>
      </c>
      <c r="P2461" s="111">
        <v>0</v>
      </c>
      <c r="Q2461" s="51">
        <v>2036327</v>
      </c>
      <c r="R2461" s="111">
        <v>0</v>
      </c>
      <c r="S2461" s="51">
        <v>590.11997565711306</v>
      </c>
      <c r="T2461" s="51">
        <v>590.12</v>
      </c>
      <c r="U2461" s="192">
        <v>44926</v>
      </c>
    </row>
    <row r="2462" spans="1:21" x14ac:dyDescent="0.2">
      <c r="A2462" s="466" t="s">
        <v>773</v>
      </c>
      <c r="B2462" s="514" t="s">
        <v>1011</v>
      </c>
      <c r="C2462" s="56" t="s">
        <v>803</v>
      </c>
      <c r="D2462" s="195" t="s">
        <v>137</v>
      </c>
      <c r="E2462" s="56" t="s">
        <v>137</v>
      </c>
      <c r="F2462" s="195" t="s">
        <v>683</v>
      </c>
      <c r="G2462" s="56">
        <v>4</v>
      </c>
      <c r="H2462" s="467">
        <v>3450.7</v>
      </c>
      <c r="I2462" s="56">
        <v>3161.1</v>
      </c>
      <c r="J2462" s="56">
        <v>1069.3</v>
      </c>
      <c r="K2462" s="468">
        <v>189</v>
      </c>
      <c r="L2462" s="488" t="s">
        <v>94</v>
      </c>
      <c r="M2462" s="51">
        <v>112769</v>
      </c>
      <c r="N2462" s="51">
        <v>0</v>
      </c>
      <c r="O2462" s="51">
        <v>0</v>
      </c>
      <c r="P2462" s="111">
        <v>0</v>
      </c>
      <c r="Q2462" s="51">
        <v>112769</v>
      </c>
      <c r="R2462" s="111">
        <v>0</v>
      </c>
      <c r="S2462" s="51">
        <v>32.68003593473788</v>
      </c>
      <c r="T2462" s="51">
        <v>32.68</v>
      </c>
      <c r="U2462" s="192">
        <v>44926</v>
      </c>
    </row>
    <row r="2463" spans="1:21" x14ac:dyDescent="0.2">
      <c r="A2463" s="466" t="s">
        <v>773</v>
      </c>
      <c r="B2463" s="514" t="s">
        <v>1011</v>
      </c>
      <c r="C2463" s="56" t="s">
        <v>803</v>
      </c>
      <c r="D2463" s="56" t="s">
        <v>137</v>
      </c>
      <c r="E2463" s="56" t="s">
        <v>137</v>
      </c>
      <c r="F2463" s="195" t="s">
        <v>683</v>
      </c>
      <c r="G2463" s="56">
        <v>4</v>
      </c>
      <c r="H2463" s="467">
        <v>3450.7</v>
      </c>
      <c r="I2463" s="56">
        <v>3161.1</v>
      </c>
      <c r="J2463" s="56">
        <v>1069.3</v>
      </c>
      <c r="K2463" s="468">
        <v>189</v>
      </c>
      <c r="L2463" s="488" t="s">
        <v>37</v>
      </c>
      <c r="M2463" s="51">
        <v>112769</v>
      </c>
      <c r="N2463" s="51">
        <v>0</v>
      </c>
      <c r="O2463" s="51">
        <v>0</v>
      </c>
      <c r="P2463" s="111">
        <v>0</v>
      </c>
      <c r="Q2463" s="51">
        <v>112769</v>
      </c>
      <c r="R2463" s="111">
        <v>0</v>
      </c>
      <c r="S2463" s="51">
        <v>32.68003593473788</v>
      </c>
      <c r="T2463" s="51">
        <v>32.68</v>
      </c>
      <c r="U2463" s="192">
        <v>44926</v>
      </c>
    </row>
    <row r="2464" spans="1:21" x14ac:dyDescent="0.2">
      <c r="A2464" s="466" t="s">
        <v>773</v>
      </c>
      <c r="B2464" s="514" t="s">
        <v>1011</v>
      </c>
      <c r="C2464" s="56" t="s">
        <v>803</v>
      </c>
      <c r="D2464" s="56" t="s">
        <v>137</v>
      </c>
      <c r="E2464" s="56" t="s">
        <v>137</v>
      </c>
      <c r="F2464" s="195" t="s">
        <v>683</v>
      </c>
      <c r="G2464" s="56">
        <v>4</v>
      </c>
      <c r="H2464" s="467">
        <v>3450.7</v>
      </c>
      <c r="I2464" s="56">
        <v>3161.1</v>
      </c>
      <c r="J2464" s="56">
        <v>1069.3</v>
      </c>
      <c r="K2464" s="468">
        <v>189</v>
      </c>
      <c r="L2464" s="488" t="s">
        <v>462</v>
      </c>
      <c r="M2464" s="51">
        <v>112769</v>
      </c>
      <c r="N2464" s="51">
        <v>0</v>
      </c>
      <c r="O2464" s="51">
        <v>0</v>
      </c>
      <c r="P2464" s="111">
        <v>0</v>
      </c>
      <c r="Q2464" s="51">
        <v>112769</v>
      </c>
      <c r="R2464" s="111">
        <v>0</v>
      </c>
      <c r="S2464" s="51">
        <v>32.68003593473788</v>
      </c>
      <c r="T2464" s="51">
        <v>32.68</v>
      </c>
      <c r="U2464" s="192">
        <v>44926</v>
      </c>
    </row>
    <row r="2465" spans="1:21" x14ac:dyDescent="0.2">
      <c r="A2465" s="466" t="s">
        <v>773</v>
      </c>
      <c r="B2465" s="514" t="s">
        <v>1011</v>
      </c>
      <c r="C2465" s="56" t="s">
        <v>803</v>
      </c>
      <c r="D2465" s="56" t="s">
        <v>137</v>
      </c>
      <c r="E2465" s="56" t="s">
        <v>137</v>
      </c>
      <c r="F2465" s="195" t="s">
        <v>683</v>
      </c>
      <c r="G2465" s="56">
        <v>4</v>
      </c>
      <c r="H2465" s="467">
        <v>3450.7</v>
      </c>
      <c r="I2465" s="56">
        <v>3161.1</v>
      </c>
      <c r="J2465" s="56">
        <v>1069.3</v>
      </c>
      <c r="K2465" s="468">
        <v>189</v>
      </c>
      <c r="L2465" s="488" t="s">
        <v>87</v>
      </c>
      <c r="M2465" s="51">
        <v>148484</v>
      </c>
      <c r="N2465" s="51">
        <v>0</v>
      </c>
      <c r="O2465" s="51">
        <v>0</v>
      </c>
      <c r="P2465" s="111">
        <v>0</v>
      </c>
      <c r="Q2465" s="51">
        <v>148484</v>
      </c>
      <c r="R2465" s="111">
        <v>0</v>
      </c>
      <c r="S2465" s="51">
        <v>43.030109832787552</v>
      </c>
      <c r="T2465" s="51">
        <v>43.03</v>
      </c>
      <c r="U2465" s="192">
        <v>44926</v>
      </c>
    </row>
    <row r="2466" spans="1:21" x14ac:dyDescent="0.2">
      <c r="A2466" s="466" t="s">
        <v>773</v>
      </c>
      <c r="B2466" s="514" t="s">
        <v>1011</v>
      </c>
      <c r="C2466" s="56" t="s">
        <v>803</v>
      </c>
      <c r="D2466" s="56" t="s">
        <v>137</v>
      </c>
      <c r="E2466" s="56" t="s">
        <v>137</v>
      </c>
      <c r="F2466" s="195" t="s">
        <v>683</v>
      </c>
      <c r="G2466" s="56">
        <v>4</v>
      </c>
      <c r="H2466" s="57">
        <v>3450.7</v>
      </c>
      <c r="I2466" s="56">
        <v>3161.1</v>
      </c>
      <c r="J2466" s="56">
        <v>1069.3</v>
      </c>
      <c r="K2466" s="468">
        <v>189</v>
      </c>
      <c r="L2466" s="488" t="s">
        <v>93</v>
      </c>
      <c r="M2466" s="51">
        <v>78952</v>
      </c>
      <c r="N2466" s="51">
        <v>0</v>
      </c>
      <c r="O2466" s="51">
        <v>0</v>
      </c>
      <c r="P2466" s="111">
        <v>0</v>
      </c>
      <c r="Q2466" s="51">
        <v>78952</v>
      </c>
      <c r="R2466" s="111">
        <v>0</v>
      </c>
      <c r="S2466" s="51">
        <v>22.879995363259631</v>
      </c>
      <c r="T2466" s="51">
        <v>22.88</v>
      </c>
      <c r="U2466" s="192">
        <v>44926</v>
      </c>
    </row>
    <row r="2467" spans="1:21" x14ac:dyDescent="0.2">
      <c r="A2467" s="466" t="s">
        <v>773</v>
      </c>
      <c r="B2467" s="514" t="s">
        <v>1011</v>
      </c>
      <c r="C2467" s="56" t="s">
        <v>803</v>
      </c>
      <c r="D2467" s="56" t="s">
        <v>137</v>
      </c>
      <c r="E2467" s="56" t="s">
        <v>137</v>
      </c>
      <c r="F2467" s="195" t="s">
        <v>683</v>
      </c>
      <c r="G2467" s="56">
        <v>4</v>
      </c>
      <c r="H2467" s="57">
        <v>3450.7</v>
      </c>
      <c r="I2467" s="56">
        <v>3161.1</v>
      </c>
      <c r="J2467" s="56">
        <v>1069.3</v>
      </c>
      <c r="K2467" s="468">
        <v>189</v>
      </c>
      <c r="L2467" s="488" t="s">
        <v>49</v>
      </c>
      <c r="M2467" s="51">
        <v>5565097</v>
      </c>
      <c r="N2467" s="51">
        <v>0</v>
      </c>
      <c r="O2467" s="51">
        <v>0</v>
      </c>
      <c r="P2467" s="111">
        <v>0</v>
      </c>
      <c r="Q2467" s="51">
        <v>5565097</v>
      </c>
      <c r="R2467" s="111">
        <v>0</v>
      </c>
      <c r="S2467" s="51">
        <v>5204.4300009351919</v>
      </c>
      <c r="T2467" s="51">
        <v>5204.43</v>
      </c>
      <c r="U2467" s="192">
        <v>44926</v>
      </c>
    </row>
    <row r="2468" spans="1:21" x14ac:dyDescent="0.2">
      <c r="A2468" s="466" t="s">
        <v>773</v>
      </c>
      <c r="B2468" s="514" t="s">
        <v>1011</v>
      </c>
      <c r="C2468" s="56" t="s">
        <v>803</v>
      </c>
      <c r="D2468" s="195" t="s">
        <v>137</v>
      </c>
      <c r="E2468" s="56" t="s">
        <v>137</v>
      </c>
      <c r="F2468" s="195" t="s">
        <v>683</v>
      </c>
      <c r="G2468" s="56">
        <v>4</v>
      </c>
      <c r="H2468" s="57">
        <v>3450.7</v>
      </c>
      <c r="I2468" s="56">
        <v>3161.1</v>
      </c>
      <c r="J2468" s="56">
        <v>1069.3</v>
      </c>
      <c r="K2468" s="468">
        <v>189</v>
      </c>
      <c r="L2468" s="488" t="s">
        <v>34</v>
      </c>
      <c r="M2468" s="51">
        <v>940385</v>
      </c>
      <c r="N2468" s="51">
        <v>0</v>
      </c>
      <c r="O2468" s="51">
        <v>0</v>
      </c>
      <c r="P2468" s="111">
        <v>0</v>
      </c>
      <c r="Q2468" s="51">
        <v>940385</v>
      </c>
      <c r="R2468" s="111">
        <v>0</v>
      </c>
      <c r="S2468" s="51">
        <v>272.52006839192052</v>
      </c>
      <c r="T2468" s="51">
        <v>272.52</v>
      </c>
      <c r="U2468" s="192">
        <v>44926</v>
      </c>
    </row>
    <row r="2469" spans="1:21" x14ac:dyDescent="0.2">
      <c r="A2469" s="466" t="s">
        <v>773</v>
      </c>
      <c r="B2469" s="514" t="s">
        <v>1011</v>
      </c>
      <c r="C2469" s="56" t="s">
        <v>803</v>
      </c>
      <c r="D2469" s="195" t="s">
        <v>137</v>
      </c>
      <c r="E2469" s="56" t="s">
        <v>137</v>
      </c>
      <c r="F2469" s="195" t="s">
        <v>683</v>
      </c>
      <c r="G2469" s="56">
        <v>4</v>
      </c>
      <c r="H2469" s="57">
        <v>3450.7</v>
      </c>
      <c r="I2469" s="56">
        <v>3161.1</v>
      </c>
      <c r="J2469" s="56">
        <v>1069.3</v>
      </c>
      <c r="K2469" s="468">
        <v>189</v>
      </c>
      <c r="L2469" s="488" t="s">
        <v>41</v>
      </c>
      <c r="M2469" s="51">
        <v>1115646</v>
      </c>
      <c r="N2469" s="51">
        <v>0</v>
      </c>
      <c r="O2469" s="51">
        <v>0</v>
      </c>
      <c r="P2469" s="111">
        <v>0</v>
      </c>
      <c r="Q2469" s="51">
        <v>1115646</v>
      </c>
      <c r="R2469" s="111">
        <v>0</v>
      </c>
      <c r="S2469" s="51">
        <v>323.31005303271803</v>
      </c>
      <c r="T2469" s="51">
        <v>323.31</v>
      </c>
      <c r="U2469" s="192">
        <v>44926</v>
      </c>
    </row>
    <row r="2470" spans="1:21" x14ac:dyDescent="0.2">
      <c r="A2470" s="466" t="s">
        <v>773</v>
      </c>
      <c r="B2470" s="514" t="s">
        <v>1011</v>
      </c>
      <c r="C2470" s="56" t="s">
        <v>803</v>
      </c>
      <c r="D2470" s="195" t="s">
        <v>137</v>
      </c>
      <c r="E2470" s="56" t="s">
        <v>137</v>
      </c>
      <c r="F2470" s="195" t="s">
        <v>683</v>
      </c>
      <c r="G2470" s="56">
        <v>4</v>
      </c>
      <c r="H2470" s="57">
        <v>3450.7</v>
      </c>
      <c r="I2470" s="56">
        <v>3161.1</v>
      </c>
      <c r="J2470" s="56">
        <v>1069.3</v>
      </c>
      <c r="K2470" s="468">
        <v>189</v>
      </c>
      <c r="L2470" s="488" t="s">
        <v>48</v>
      </c>
      <c r="M2470" s="51">
        <v>1661616</v>
      </c>
      <c r="N2470" s="51">
        <v>0</v>
      </c>
      <c r="O2470" s="51">
        <v>0</v>
      </c>
      <c r="P2470" s="111">
        <v>0</v>
      </c>
      <c r="Q2470" s="51">
        <v>1661616</v>
      </c>
      <c r="R2470" s="111">
        <v>0</v>
      </c>
      <c r="S2470" s="51">
        <v>481.53012432260124</v>
      </c>
      <c r="T2470" s="51">
        <v>481.53</v>
      </c>
      <c r="U2470" s="192">
        <v>44926</v>
      </c>
    </row>
    <row r="2471" spans="1:21" ht="13.5" thickBot="1" x14ac:dyDescent="0.25">
      <c r="A2471" s="496" t="s">
        <v>773</v>
      </c>
      <c r="B2471" s="540" t="s">
        <v>1011</v>
      </c>
      <c r="C2471" s="182" t="s">
        <v>803</v>
      </c>
      <c r="D2471" s="188" t="s">
        <v>137</v>
      </c>
      <c r="E2471" s="182" t="s">
        <v>137</v>
      </c>
      <c r="F2471" s="188" t="s">
        <v>683</v>
      </c>
      <c r="G2471" s="182">
        <v>4</v>
      </c>
      <c r="H2471" s="183">
        <v>3450.7</v>
      </c>
      <c r="I2471" s="182">
        <v>3161.1</v>
      </c>
      <c r="J2471" s="182">
        <v>1069.3</v>
      </c>
      <c r="K2471" s="498">
        <v>189</v>
      </c>
      <c r="L2471" s="499" t="s">
        <v>36</v>
      </c>
      <c r="M2471" s="151">
        <v>5884548</v>
      </c>
      <c r="N2471" s="151">
        <v>0</v>
      </c>
      <c r="O2471" s="151">
        <v>0</v>
      </c>
      <c r="P2471" s="113">
        <v>0</v>
      </c>
      <c r="Q2471" s="151">
        <v>5884548</v>
      </c>
      <c r="R2471" s="113">
        <v>0</v>
      </c>
      <c r="S2471" s="151">
        <v>1705.3200799837714</v>
      </c>
      <c r="T2471" s="151">
        <v>1705.32</v>
      </c>
      <c r="U2471" s="184">
        <v>44926</v>
      </c>
    </row>
    <row r="2472" spans="1:21" ht="13.5" thickBot="1" x14ac:dyDescent="0.25">
      <c r="A2472" s="520"/>
      <c r="B2472" s="521" t="s">
        <v>31</v>
      </c>
      <c r="C2472" s="132" t="s">
        <v>18</v>
      </c>
      <c r="D2472" s="132" t="s">
        <v>18</v>
      </c>
      <c r="E2472" s="132" t="s">
        <v>18</v>
      </c>
      <c r="F2472" s="132" t="s">
        <v>18</v>
      </c>
      <c r="G2472" s="132" t="s">
        <v>18</v>
      </c>
      <c r="H2472" s="502">
        <f>H2471</f>
        <v>3450.7</v>
      </c>
      <c r="I2472" s="502">
        <f>I2471</f>
        <v>3161.1</v>
      </c>
      <c r="J2472" s="502">
        <f>J2471</f>
        <v>1069.3</v>
      </c>
      <c r="K2472" s="503">
        <f>K2471</f>
        <v>189</v>
      </c>
      <c r="L2472" s="132" t="s">
        <v>18</v>
      </c>
      <c r="M2472" s="133">
        <v>17919744</v>
      </c>
      <c r="N2472" s="133">
        <v>0</v>
      </c>
      <c r="O2472" s="133">
        <v>0</v>
      </c>
      <c r="P2472" s="133">
        <v>0</v>
      </c>
      <c r="Q2472" s="133">
        <v>17919744</v>
      </c>
      <c r="R2472" s="133">
        <v>0</v>
      </c>
      <c r="S2472" s="133" t="s">
        <v>18</v>
      </c>
      <c r="T2472" s="133" t="s">
        <v>18</v>
      </c>
      <c r="U2472" s="504" t="s">
        <v>18</v>
      </c>
    </row>
    <row r="2473" spans="1:21" ht="25.5" x14ac:dyDescent="0.2">
      <c r="A2473" s="463" t="s">
        <v>785</v>
      </c>
      <c r="B2473" s="513" t="s">
        <v>1012</v>
      </c>
      <c r="C2473" s="160" t="s">
        <v>803</v>
      </c>
      <c r="D2473" s="187" t="s">
        <v>679</v>
      </c>
      <c r="E2473" s="160" t="s">
        <v>679</v>
      </c>
      <c r="F2473" s="187" t="s">
        <v>668</v>
      </c>
      <c r="G2473" s="160">
        <v>5</v>
      </c>
      <c r="H2473" s="464">
        <v>3026.8</v>
      </c>
      <c r="I2473" s="187">
        <v>2720.6</v>
      </c>
      <c r="J2473" s="160">
        <v>691.7</v>
      </c>
      <c r="K2473" s="465">
        <v>180</v>
      </c>
      <c r="L2473" s="486" t="s">
        <v>96</v>
      </c>
      <c r="M2473" s="111">
        <v>167806</v>
      </c>
      <c r="N2473" s="111">
        <v>0</v>
      </c>
      <c r="O2473" s="111">
        <v>0</v>
      </c>
      <c r="P2473" s="111">
        <v>0</v>
      </c>
      <c r="Q2473" s="111">
        <v>167806</v>
      </c>
      <c r="R2473" s="111">
        <v>0</v>
      </c>
      <c r="S2473" s="111">
        <v>55.440068719439672</v>
      </c>
      <c r="T2473" s="111">
        <v>55.44</v>
      </c>
      <c r="U2473" s="181">
        <v>44926</v>
      </c>
    </row>
    <row r="2474" spans="1:21" x14ac:dyDescent="0.2">
      <c r="A2474" s="466" t="s">
        <v>785</v>
      </c>
      <c r="B2474" s="514" t="s">
        <v>1012</v>
      </c>
      <c r="C2474" s="56" t="s">
        <v>803</v>
      </c>
      <c r="D2474" s="57" t="s">
        <v>679</v>
      </c>
      <c r="E2474" s="56" t="s">
        <v>679</v>
      </c>
      <c r="F2474" s="56" t="s">
        <v>668</v>
      </c>
      <c r="G2474" s="57">
        <v>5</v>
      </c>
      <c r="H2474" s="56">
        <v>3026.8</v>
      </c>
      <c r="I2474" s="57">
        <v>2720.6</v>
      </c>
      <c r="J2474" s="56">
        <v>691.7</v>
      </c>
      <c r="K2474" s="468">
        <v>180</v>
      </c>
      <c r="L2474" s="488" t="s">
        <v>95</v>
      </c>
      <c r="M2474" s="51">
        <v>1503956</v>
      </c>
      <c r="N2474" s="51">
        <v>0</v>
      </c>
      <c r="O2474" s="51">
        <v>0</v>
      </c>
      <c r="P2474" s="111">
        <v>0</v>
      </c>
      <c r="Q2474" s="51">
        <v>1503956</v>
      </c>
      <c r="R2474" s="111">
        <v>0</v>
      </c>
      <c r="S2474" s="51">
        <v>496.87987313334213</v>
      </c>
      <c r="T2474" s="51">
        <v>496.88</v>
      </c>
      <c r="U2474" s="192">
        <v>44926</v>
      </c>
    </row>
    <row r="2475" spans="1:21" x14ac:dyDescent="0.2">
      <c r="A2475" s="466" t="s">
        <v>785</v>
      </c>
      <c r="B2475" s="514" t="s">
        <v>1012</v>
      </c>
      <c r="C2475" s="56" t="s">
        <v>803</v>
      </c>
      <c r="D2475" s="57" t="s">
        <v>679</v>
      </c>
      <c r="E2475" s="56" t="s">
        <v>679</v>
      </c>
      <c r="F2475" s="56" t="s">
        <v>668</v>
      </c>
      <c r="G2475" s="57">
        <v>5</v>
      </c>
      <c r="H2475" s="475">
        <v>3026.8</v>
      </c>
      <c r="I2475" s="57">
        <v>2720.6</v>
      </c>
      <c r="J2475" s="56">
        <v>691.7</v>
      </c>
      <c r="K2475" s="468">
        <v>180</v>
      </c>
      <c r="L2475" s="488" t="s">
        <v>37</v>
      </c>
      <c r="M2475" s="51">
        <v>125854</v>
      </c>
      <c r="N2475" s="51">
        <v>0</v>
      </c>
      <c r="O2475" s="51">
        <v>0</v>
      </c>
      <c r="P2475" s="111">
        <v>0</v>
      </c>
      <c r="Q2475" s="51">
        <v>125854</v>
      </c>
      <c r="R2475" s="111">
        <v>0</v>
      </c>
      <c r="S2475" s="51">
        <v>41.579886348618999</v>
      </c>
      <c r="T2475" s="51">
        <v>41.58</v>
      </c>
      <c r="U2475" s="192">
        <v>44926</v>
      </c>
    </row>
    <row r="2476" spans="1:21" x14ac:dyDescent="0.2">
      <c r="A2476" s="466" t="s">
        <v>785</v>
      </c>
      <c r="B2476" s="514" t="s">
        <v>1012</v>
      </c>
      <c r="C2476" s="56" t="s">
        <v>803</v>
      </c>
      <c r="D2476" s="57" t="s">
        <v>679</v>
      </c>
      <c r="E2476" s="56" t="s">
        <v>679</v>
      </c>
      <c r="F2476" s="56" t="s">
        <v>668</v>
      </c>
      <c r="G2476" s="57">
        <v>5</v>
      </c>
      <c r="H2476" s="475">
        <v>3026.8</v>
      </c>
      <c r="I2476" s="57">
        <v>2720.6</v>
      </c>
      <c r="J2476" s="56">
        <v>691.7</v>
      </c>
      <c r="K2476" s="468">
        <v>180</v>
      </c>
      <c r="L2476" s="488" t="s">
        <v>462</v>
      </c>
      <c r="M2476" s="51">
        <v>125854</v>
      </c>
      <c r="N2476" s="51">
        <v>0</v>
      </c>
      <c r="O2476" s="51">
        <v>0</v>
      </c>
      <c r="P2476" s="111">
        <v>0</v>
      </c>
      <c r="Q2476" s="51">
        <v>125854</v>
      </c>
      <c r="R2476" s="111">
        <v>0</v>
      </c>
      <c r="S2476" s="51">
        <v>41.579886348618999</v>
      </c>
      <c r="T2476" s="51">
        <v>41.58</v>
      </c>
      <c r="U2476" s="192">
        <v>44926</v>
      </c>
    </row>
    <row r="2477" spans="1:21" x14ac:dyDescent="0.2">
      <c r="A2477" s="466" t="s">
        <v>785</v>
      </c>
      <c r="B2477" s="514" t="s">
        <v>1012</v>
      </c>
      <c r="C2477" s="56" t="s">
        <v>803</v>
      </c>
      <c r="D2477" s="57" t="s">
        <v>679</v>
      </c>
      <c r="E2477" s="56" t="s">
        <v>679</v>
      </c>
      <c r="F2477" s="56" t="s">
        <v>668</v>
      </c>
      <c r="G2477" s="57">
        <v>5</v>
      </c>
      <c r="H2477" s="475">
        <v>3026.8</v>
      </c>
      <c r="I2477" s="57">
        <v>2720.6</v>
      </c>
      <c r="J2477" s="56">
        <v>691.7</v>
      </c>
      <c r="K2477" s="468">
        <v>180</v>
      </c>
      <c r="L2477" s="488" t="s">
        <v>94</v>
      </c>
      <c r="M2477" s="51">
        <v>125854</v>
      </c>
      <c r="N2477" s="51">
        <v>0</v>
      </c>
      <c r="O2477" s="51">
        <v>0</v>
      </c>
      <c r="P2477" s="111">
        <v>0</v>
      </c>
      <c r="Q2477" s="51">
        <v>125854</v>
      </c>
      <c r="R2477" s="111">
        <v>0</v>
      </c>
      <c r="S2477" s="51">
        <v>41.579886348618999</v>
      </c>
      <c r="T2477" s="51">
        <v>41.58</v>
      </c>
      <c r="U2477" s="192">
        <v>44926</v>
      </c>
    </row>
    <row r="2478" spans="1:21" x14ac:dyDescent="0.2">
      <c r="A2478" s="466" t="s">
        <v>785</v>
      </c>
      <c r="B2478" s="514" t="s">
        <v>1012</v>
      </c>
      <c r="C2478" s="56" t="s">
        <v>803</v>
      </c>
      <c r="D2478" s="57" t="s">
        <v>679</v>
      </c>
      <c r="E2478" s="56" t="s">
        <v>679</v>
      </c>
      <c r="F2478" s="56" t="s">
        <v>668</v>
      </c>
      <c r="G2478" s="57">
        <v>5</v>
      </c>
      <c r="H2478" s="475">
        <v>3026.8</v>
      </c>
      <c r="I2478" s="57">
        <v>2720.6</v>
      </c>
      <c r="J2478" s="56">
        <v>691.7</v>
      </c>
      <c r="K2478" s="468">
        <v>180</v>
      </c>
      <c r="L2478" s="488" t="s">
        <v>87</v>
      </c>
      <c r="M2478" s="51">
        <v>165717</v>
      </c>
      <c r="N2478" s="51">
        <v>0</v>
      </c>
      <c r="O2478" s="51">
        <v>0</v>
      </c>
      <c r="P2478" s="111">
        <v>0</v>
      </c>
      <c r="Q2478" s="51">
        <v>165717</v>
      </c>
      <c r="R2478" s="111">
        <v>0</v>
      </c>
      <c r="S2478" s="51">
        <v>54.74990088542355</v>
      </c>
      <c r="T2478" s="51">
        <v>54.75</v>
      </c>
      <c r="U2478" s="192">
        <v>44926</v>
      </c>
    </row>
    <row r="2479" spans="1:21" x14ac:dyDescent="0.2">
      <c r="A2479" s="466" t="s">
        <v>785</v>
      </c>
      <c r="B2479" s="514" t="s">
        <v>1012</v>
      </c>
      <c r="C2479" s="56" t="s">
        <v>803</v>
      </c>
      <c r="D2479" s="57" t="s">
        <v>679</v>
      </c>
      <c r="E2479" s="56" t="s">
        <v>679</v>
      </c>
      <c r="F2479" s="56" t="s">
        <v>668</v>
      </c>
      <c r="G2479" s="57">
        <v>5</v>
      </c>
      <c r="H2479" s="56">
        <v>3026.8</v>
      </c>
      <c r="I2479" s="57">
        <v>2720.6</v>
      </c>
      <c r="J2479" s="56">
        <v>691.7</v>
      </c>
      <c r="K2479" s="468">
        <v>180</v>
      </c>
      <c r="L2479" s="488" t="s">
        <v>93</v>
      </c>
      <c r="M2479" s="51">
        <v>88110</v>
      </c>
      <c r="N2479" s="51">
        <v>0</v>
      </c>
      <c r="O2479" s="51">
        <v>0</v>
      </c>
      <c r="P2479" s="111">
        <v>0</v>
      </c>
      <c r="Q2479" s="51">
        <v>88110</v>
      </c>
      <c r="R2479" s="111">
        <v>0</v>
      </c>
      <c r="S2479" s="51">
        <v>29.109951103475616</v>
      </c>
      <c r="T2479" s="51">
        <v>29.11</v>
      </c>
      <c r="U2479" s="192">
        <v>44926</v>
      </c>
    </row>
    <row r="2480" spans="1:21" x14ac:dyDescent="0.2">
      <c r="A2480" s="466" t="s">
        <v>785</v>
      </c>
      <c r="B2480" s="514" t="s">
        <v>1012</v>
      </c>
      <c r="C2480" s="56" t="s">
        <v>803</v>
      </c>
      <c r="D2480" s="57" t="s">
        <v>679</v>
      </c>
      <c r="E2480" s="56" t="s">
        <v>679</v>
      </c>
      <c r="F2480" s="56" t="s">
        <v>668</v>
      </c>
      <c r="G2480" s="57">
        <v>5</v>
      </c>
      <c r="H2480" s="56">
        <v>3026.8</v>
      </c>
      <c r="I2480" s="57">
        <v>2720.6</v>
      </c>
      <c r="J2480" s="57">
        <v>691.7</v>
      </c>
      <c r="K2480" s="468">
        <v>180</v>
      </c>
      <c r="L2480" s="488" t="s">
        <v>49</v>
      </c>
      <c r="M2480" s="51">
        <v>3792882</v>
      </c>
      <c r="N2480" s="51">
        <v>0</v>
      </c>
      <c r="O2480" s="51">
        <v>0</v>
      </c>
      <c r="P2480" s="111">
        <v>0</v>
      </c>
      <c r="Q2480" s="51">
        <v>3792882</v>
      </c>
      <c r="R2480" s="111">
        <v>0</v>
      </c>
      <c r="S2480" s="51">
        <v>5483.4205580453954</v>
      </c>
      <c r="T2480" s="51">
        <v>5483.42</v>
      </c>
      <c r="U2480" s="192">
        <v>44926</v>
      </c>
    </row>
    <row r="2481" spans="1:21" x14ac:dyDescent="0.2">
      <c r="A2481" s="466" t="s">
        <v>785</v>
      </c>
      <c r="B2481" s="514" t="s">
        <v>1012</v>
      </c>
      <c r="C2481" s="195" t="s">
        <v>803</v>
      </c>
      <c r="D2481" s="57" t="s">
        <v>679</v>
      </c>
      <c r="E2481" s="56" t="s">
        <v>679</v>
      </c>
      <c r="F2481" s="56" t="s">
        <v>668</v>
      </c>
      <c r="G2481" s="57">
        <v>5</v>
      </c>
      <c r="H2481" s="56">
        <v>3026.8</v>
      </c>
      <c r="I2481" s="57">
        <v>2720.6</v>
      </c>
      <c r="J2481" s="57">
        <v>691.7</v>
      </c>
      <c r="K2481" s="468">
        <v>180</v>
      </c>
      <c r="L2481" s="488" t="s">
        <v>41</v>
      </c>
      <c r="M2481" s="51">
        <v>1091827</v>
      </c>
      <c r="N2481" s="51">
        <v>0</v>
      </c>
      <c r="O2481" s="51">
        <v>0</v>
      </c>
      <c r="P2481" s="111">
        <v>0</v>
      </c>
      <c r="Q2481" s="51">
        <v>1091827</v>
      </c>
      <c r="R2481" s="111">
        <v>0</v>
      </c>
      <c r="S2481" s="51">
        <v>360.71990220695119</v>
      </c>
      <c r="T2481" s="51">
        <v>360.72</v>
      </c>
      <c r="U2481" s="192">
        <v>44926</v>
      </c>
    </row>
    <row r="2482" spans="1:21" x14ac:dyDescent="0.2">
      <c r="A2482" s="466" t="s">
        <v>785</v>
      </c>
      <c r="B2482" s="514" t="s">
        <v>1012</v>
      </c>
      <c r="C2482" s="195" t="s">
        <v>803</v>
      </c>
      <c r="D2482" s="57" t="s">
        <v>679</v>
      </c>
      <c r="E2482" s="56" t="s">
        <v>679</v>
      </c>
      <c r="F2482" s="56" t="s">
        <v>668</v>
      </c>
      <c r="G2482" s="57">
        <v>5</v>
      </c>
      <c r="H2482" s="56">
        <v>3026.8</v>
      </c>
      <c r="I2482" s="57">
        <v>2720.6</v>
      </c>
      <c r="J2482" s="57">
        <v>691.7</v>
      </c>
      <c r="K2482" s="468">
        <v>180</v>
      </c>
      <c r="L2482" s="488" t="s">
        <v>48</v>
      </c>
      <c r="M2482" s="51">
        <v>1811752</v>
      </c>
      <c r="N2482" s="51">
        <v>0</v>
      </c>
      <c r="O2482" s="51">
        <v>0</v>
      </c>
      <c r="P2482" s="111">
        <v>0</v>
      </c>
      <c r="Q2482" s="51">
        <v>1811752</v>
      </c>
      <c r="R2482" s="111">
        <v>0</v>
      </c>
      <c r="S2482" s="51">
        <v>598.5701070437425</v>
      </c>
      <c r="T2482" s="51">
        <v>598.57000000000005</v>
      </c>
      <c r="U2482" s="192">
        <v>44926</v>
      </c>
    </row>
    <row r="2483" spans="1:21" x14ac:dyDescent="0.2">
      <c r="A2483" s="466" t="s">
        <v>785</v>
      </c>
      <c r="B2483" s="514" t="s">
        <v>1012</v>
      </c>
      <c r="C2483" s="195" t="s">
        <v>803</v>
      </c>
      <c r="D2483" s="57" t="s">
        <v>679</v>
      </c>
      <c r="E2483" s="56" t="s">
        <v>679</v>
      </c>
      <c r="F2483" s="56" t="s">
        <v>668</v>
      </c>
      <c r="G2483" s="57">
        <v>5</v>
      </c>
      <c r="H2483" s="56">
        <v>3026.8</v>
      </c>
      <c r="I2483" s="57">
        <v>2720.6</v>
      </c>
      <c r="J2483" s="57">
        <v>691.7</v>
      </c>
      <c r="K2483" s="468">
        <v>180</v>
      </c>
      <c r="L2483" s="488" t="s">
        <v>34</v>
      </c>
      <c r="M2483" s="51">
        <v>1027054</v>
      </c>
      <c r="N2483" s="51">
        <v>0</v>
      </c>
      <c r="O2483" s="51">
        <v>0</v>
      </c>
      <c r="P2483" s="111">
        <v>0</v>
      </c>
      <c r="Q2483" s="51">
        <v>1027054</v>
      </c>
      <c r="R2483" s="111">
        <v>0</v>
      </c>
      <c r="S2483" s="51">
        <v>339.3200740055504</v>
      </c>
      <c r="T2483" s="51">
        <v>339.32</v>
      </c>
      <c r="U2483" s="192">
        <v>44926</v>
      </c>
    </row>
    <row r="2484" spans="1:21" x14ac:dyDescent="0.2">
      <c r="A2484" s="466" t="s">
        <v>785</v>
      </c>
      <c r="B2484" s="406" t="s">
        <v>1012</v>
      </c>
      <c r="C2484" s="195" t="s">
        <v>803</v>
      </c>
      <c r="D2484" s="57" t="s">
        <v>679</v>
      </c>
      <c r="E2484" s="56" t="s">
        <v>679</v>
      </c>
      <c r="F2484" s="56" t="s">
        <v>668</v>
      </c>
      <c r="G2484" s="57">
        <v>5</v>
      </c>
      <c r="H2484" s="56">
        <v>3026.8</v>
      </c>
      <c r="I2484" s="57">
        <v>2720.6</v>
      </c>
      <c r="J2484" s="57">
        <v>691.7</v>
      </c>
      <c r="K2484" s="468">
        <v>180</v>
      </c>
      <c r="L2484" s="488" t="s">
        <v>36</v>
      </c>
      <c r="M2484" s="51">
        <v>5923417</v>
      </c>
      <c r="N2484" s="51">
        <v>0</v>
      </c>
      <c r="O2484" s="51">
        <v>0</v>
      </c>
      <c r="P2484" s="51">
        <v>0</v>
      </c>
      <c r="Q2484" s="51">
        <v>5923417</v>
      </c>
      <c r="R2484" s="51">
        <v>0</v>
      </c>
      <c r="S2484" s="51">
        <v>1956.9898903132018</v>
      </c>
      <c r="T2484" s="51">
        <v>1956.99</v>
      </c>
      <c r="U2484" s="192">
        <v>44926</v>
      </c>
    </row>
    <row r="2485" spans="1:21" ht="13.5" thickBot="1" x14ac:dyDescent="0.25">
      <c r="A2485" s="545"/>
      <c r="B2485" s="512" t="s">
        <v>31</v>
      </c>
      <c r="C2485" s="413" t="s">
        <v>18</v>
      </c>
      <c r="D2485" s="413" t="s">
        <v>18</v>
      </c>
      <c r="E2485" s="413" t="s">
        <v>18</v>
      </c>
      <c r="F2485" s="413" t="s">
        <v>18</v>
      </c>
      <c r="G2485" s="413" t="s">
        <v>18</v>
      </c>
      <c r="H2485" s="471">
        <f>H2484</f>
        <v>3026.8</v>
      </c>
      <c r="I2485" s="471">
        <f>I2484</f>
        <v>2720.6</v>
      </c>
      <c r="J2485" s="471">
        <f>J2484</f>
        <v>691.7</v>
      </c>
      <c r="K2485" s="472">
        <f>K2484</f>
        <v>180</v>
      </c>
      <c r="L2485" s="413" t="s">
        <v>18</v>
      </c>
      <c r="M2485" s="474">
        <v>15950083</v>
      </c>
      <c r="N2485" s="474">
        <v>0</v>
      </c>
      <c r="O2485" s="474">
        <v>0</v>
      </c>
      <c r="P2485" s="474">
        <v>0</v>
      </c>
      <c r="Q2485" s="474">
        <v>15950083</v>
      </c>
      <c r="R2485" s="474">
        <v>0</v>
      </c>
      <c r="S2485" s="474" t="s">
        <v>18</v>
      </c>
      <c r="T2485" s="474" t="s">
        <v>18</v>
      </c>
      <c r="U2485" s="543" t="s">
        <v>18</v>
      </c>
    </row>
    <row r="2486" spans="1:21" ht="13.5" thickBot="1" x14ac:dyDescent="0.25">
      <c r="A2486" s="152">
        <v>11</v>
      </c>
      <c r="B2486" s="27" t="s">
        <v>182</v>
      </c>
      <c r="C2486" s="25" t="s">
        <v>18</v>
      </c>
      <c r="D2486" s="25" t="s">
        <v>18</v>
      </c>
      <c r="E2486" s="25" t="s">
        <v>18</v>
      </c>
      <c r="F2486" s="25" t="s">
        <v>18</v>
      </c>
      <c r="G2486" s="25" t="s">
        <v>18</v>
      </c>
      <c r="H2486" s="82">
        <f>H2487+H2494+H2507</f>
        <v>7051.4000000000005</v>
      </c>
      <c r="I2486" s="82">
        <f>I2487+I2494+I2507</f>
        <v>6314.7</v>
      </c>
      <c r="J2486" s="82">
        <f>J2487+J2494+J2507</f>
        <v>3103.16</v>
      </c>
      <c r="K2486" s="359">
        <f>K2487+K2494+K2507</f>
        <v>243</v>
      </c>
      <c r="L2486" s="16" t="s">
        <v>18</v>
      </c>
      <c r="M2486" s="7">
        <f>M2487+M2494+M2507</f>
        <v>28313851</v>
      </c>
      <c r="N2486" s="82">
        <f t="shared" ref="N2486:R2486" si="664">N2487+N2494+N2507</f>
        <v>0</v>
      </c>
      <c r="O2486" s="82">
        <f t="shared" si="664"/>
        <v>6177176.0599999996</v>
      </c>
      <c r="P2486" s="82">
        <f t="shared" si="664"/>
        <v>19540535.5</v>
      </c>
      <c r="Q2486" s="82">
        <f t="shared" si="664"/>
        <v>2596139.4400000004</v>
      </c>
      <c r="R2486" s="82">
        <f t="shared" si="664"/>
        <v>0</v>
      </c>
      <c r="S2486" s="7" t="s">
        <v>18</v>
      </c>
      <c r="T2486" s="7" t="s">
        <v>18</v>
      </c>
      <c r="U2486" s="28" t="s">
        <v>18</v>
      </c>
    </row>
    <row r="2487" spans="1:21" ht="13.5" thickBot="1" x14ac:dyDescent="0.25">
      <c r="A2487" s="155" t="s">
        <v>282</v>
      </c>
      <c r="B2487" s="27" t="s">
        <v>183</v>
      </c>
      <c r="C2487" s="25" t="s">
        <v>18</v>
      </c>
      <c r="D2487" s="25" t="s">
        <v>18</v>
      </c>
      <c r="E2487" s="25" t="s">
        <v>18</v>
      </c>
      <c r="F2487" s="25" t="s">
        <v>18</v>
      </c>
      <c r="G2487" s="25" t="s">
        <v>18</v>
      </c>
      <c r="H2487" s="7">
        <f>H2490+H2493</f>
        <v>1657.6</v>
      </c>
      <c r="I2487" s="7">
        <f t="shared" ref="I2487:K2487" si="665">I2490+I2493</f>
        <v>1471.7</v>
      </c>
      <c r="J2487" s="7">
        <f t="shared" si="665"/>
        <v>0</v>
      </c>
      <c r="K2487" s="454">
        <f t="shared" si="665"/>
        <v>39</v>
      </c>
      <c r="L2487" s="16" t="s">
        <v>18</v>
      </c>
      <c r="M2487" s="7">
        <f>M2490+M2493</f>
        <v>803621</v>
      </c>
      <c r="N2487" s="7">
        <f t="shared" ref="N2487:R2487" si="666">N2490+N2493</f>
        <v>0</v>
      </c>
      <c r="O2487" s="7">
        <f t="shared" si="666"/>
        <v>571281.53</v>
      </c>
      <c r="P2487" s="7">
        <f t="shared" si="666"/>
        <v>0</v>
      </c>
      <c r="Q2487" s="7">
        <f t="shared" si="666"/>
        <v>232339.46999999997</v>
      </c>
      <c r="R2487" s="7">
        <f t="shared" si="666"/>
        <v>0</v>
      </c>
      <c r="S2487" s="7" t="s">
        <v>18</v>
      </c>
      <c r="T2487" s="7" t="s">
        <v>18</v>
      </c>
      <c r="U2487" s="28" t="s">
        <v>18</v>
      </c>
    </row>
    <row r="2488" spans="1:21" x14ac:dyDescent="0.2">
      <c r="A2488" s="220" t="s">
        <v>283</v>
      </c>
      <c r="B2488" s="66" t="s">
        <v>662</v>
      </c>
      <c r="C2488" s="38" t="s">
        <v>40</v>
      </c>
      <c r="D2488" s="39">
        <v>1993</v>
      </c>
      <c r="E2488" s="39"/>
      <c r="F2488" s="38" t="s">
        <v>125</v>
      </c>
      <c r="G2488" s="38">
        <v>2</v>
      </c>
      <c r="H2488" s="40">
        <v>835.4</v>
      </c>
      <c r="I2488" s="40">
        <v>749.6</v>
      </c>
      <c r="J2488" s="459"/>
      <c r="K2488" s="353">
        <v>24</v>
      </c>
      <c r="L2488" s="8" t="s">
        <v>94</v>
      </c>
      <c r="M2488" s="40">
        <v>58712</v>
      </c>
      <c r="N2488" s="40">
        <v>0</v>
      </c>
      <c r="O2488" s="40">
        <f>M2488-Q2488</f>
        <v>41737.440000000002</v>
      </c>
      <c r="P2488" s="40">
        <v>0</v>
      </c>
      <c r="Q2488" s="40">
        <v>16974.560000000001</v>
      </c>
      <c r="R2488" s="40">
        <v>0</v>
      </c>
      <c r="S2488" s="40">
        <f t="shared" ref="S2488:S2489" si="667">M2488/H2488</f>
        <v>70.280105338759881</v>
      </c>
      <c r="T2488" s="40">
        <v>70.28</v>
      </c>
      <c r="U2488" s="186">
        <v>44926</v>
      </c>
    </row>
    <row r="2489" spans="1:21" ht="13.5" thickBot="1" x14ac:dyDescent="0.25">
      <c r="A2489" s="220" t="s">
        <v>283</v>
      </c>
      <c r="B2489" s="74" t="str">
        <f>B2488</f>
        <v>п. Крутогоровский, ул. Заводская, д. 15</v>
      </c>
      <c r="C2489" s="59" t="str">
        <f>C2488</f>
        <v>РО</v>
      </c>
      <c r="D2489" s="59">
        <f t="shared" ref="D2489:K2489" si="668">D2488</f>
        <v>1993</v>
      </c>
      <c r="E2489" s="59"/>
      <c r="F2489" s="59" t="str">
        <f t="shared" si="668"/>
        <v>29.18</v>
      </c>
      <c r="G2489" s="59">
        <f t="shared" si="668"/>
        <v>2</v>
      </c>
      <c r="H2489" s="77">
        <f t="shared" si="668"/>
        <v>835.4</v>
      </c>
      <c r="I2489" s="77">
        <f t="shared" si="668"/>
        <v>749.6</v>
      </c>
      <c r="J2489" s="59">
        <f t="shared" si="668"/>
        <v>0</v>
      </c>
      <c r="K2489" s="337">
        <f t="shared" si="668"/>
        <v>24</v>
      </c>
      <c r="L2489" s="63" t="s">
        <v>34</v>
      </c>
      <c r="M2489" s="32">
        <v>346298</v>
      </c>
      <c r="N2489" s="60">
        <v>0</v>
      </c>
      <c r="O2489" s="40">
        <f>M2489-Q2489</f>
        <v>246177.8</v>
      </c>
      <c r="P2489" s="60">
        <v>0</v>
      </c>
      <c r="Q2489" s="40">
        <v>100120.2</v>
      </c>
      <c r="R2489" s="60">
        <v>0</v>
      </c>
      <c r="S2489" s="40">
        <f t="shared" si="667"/>
        <v>414.5295666746469</v>
      </c>
      <c r="T2489" s="60">
        <v>414.53</v>
      </c>
      <c r="U2489" s="276">
        <v>44926</v>
      </c>
    </row>
    <row r="2490" spans="1:21" ht="13.5" thickBot="1" x14ac:dyDescent="0.25">
      <c r="A2490" s="87"/>
      <c r="B2490" s="33" t="s">
        <v>31</v>
      </c>
      <c r="C2490" s="25" t="s">
        <v>18</v>
      </c>
      <c r="D2490" s="25" t="s">
        <v>18</v>
      </c>
      <c r="E2490" s="25" t="s">
        <v>18</v>
      </c>
      <c r="F2490" s="25" t="s">
        <v>18</v>
      </c>
      <c r="G2490" s="25" t="s">
        <v>18</v>
      </c>
      <c r="H2490" s="7">
        <f>H2488</f>
        <v>835.4</v>
      </c>
      <c r="I2490" s="7">
        <f>I2488</f>
        <v>749.6</v>
      </c>
      <c r="J2490" s="7">
        <f>J2488</f>
        <v>0</v>
      </c>
      <c r="K2490" s="335">
        <f>K2488</f>
        <v>24</v>
      </c>
      <c r="L2490" s="16" t="s">
        <v>18</v>
      </c>
      <c r="M2490" s="7">
        <f>SUM(M2488:M2489)</f>
        <v>405010</v>
      </c>
      <c r="N2490" s="7">
        <f t="shared" ref="N2490:R2490" si="669">SUM(N2488:N2489)</f>
        <v>0</v>
      </c>
      <c r="O2490" s="7">
        <f t="shared" si="669"/>
        <v>287915.24</v>
      </c>
      <c r="P2490" s="7">
        <f t="shared" si="669"/>
        <v>0</v>
      </c>
      <c r="Q2490" s="7">
        <f t="shared" si="669"/>
        <v>117094.76</v>
      </c>
      <c r="R2490" s="7">
        <f t="shared" si="669"/>
        <v>0</v>
      </c>
      <c r="S2490" s="7" t="s">
        <v>18</v>
      </c>
      <c r="T2490" s="7" t="s">
        <v>18</v>
      </c>
      <c r="U2490" s="28" t="s">
        <v>18</v>
      </c>
    </row>
    <row r="2491" spans="1:21" x14ac:dyDescent="0.2">
      <c r="A2491" s="220" t="s">
        <v>659</v>
      </c>
      <c r="B2491" s="66" t="s">
        <v>1019</v>
      </c>
      <c r="C2491" s="38" t="s">
        <v>40</v>
      </c>
      <c r="D2491" s="39">
        <v>1986</v>
      </c>
      <c r="E2491" s="39"/>
      <c r="F2491" s="38" t="s">
        <v>125</v>
      </c>
      <c r="G2491" s="38">
        <v>2</v>
      </c>
      <c r="H2491" s="40">
        <v>822.2</v>
      </c>
      <c r="I2491" s="40">
        <v>722.1</v>
      </c>
      <c r="J2491" s="459"/>
      <c r="K2491" s="353">
        <v>15</v>
      </c>
      <c r="L2491" s="8" t="s">
        <v>94</v>
      </c>
      <c r="M2491" s="40">
        <v>57784</v>
      </c>
      <c r="N2491" s="40">
        <v>0</v>
      </c>
      <c r="O2491" s="40">
        <f>M2491-Q2491</f>
        <v>41077.740000000005</v>
      </c>
      <c r="P2491" s="40">
        <v>0</v>
      </c>
      <c r="Q2491" s="40">
        <v>16706.259999999998</v>
      </c>
      <c r="R2491" s="40">
        <v>0</v>
      </c>
      <c r="S2491" s="40">
        <f t="shared" ref="S2491:S2492" si="670">M2491/H2491</f>
        <v>70.279737290197033</v>
      </c>
      <c r="T2491" s="40">
        <v>70.28</v>
      </c>
      <c r="U2491" s="186">
        <v>44926</v>
      </c>
    </row>
    <row r="2492" spans="1:21" ht="13.5" thickBot="1" x14ac:dyDescent="0.25">
      <c r="A2492" s="220" t="s">
        <v>659</v>
      </c>
      <c r="B2492" s="74" t="str">
        <f>B2491</f>
        <v>п. Крутогоровский, ул. Сахалинская, д. 52</v>
      </c>
      <c r="C2492" s="59" t="str">
        <f>C2491</f>
        <v>РО</v>
      </c>
      <c r="D2492" s="59">
        <f t="shared" ref="D2492" si="671">D2491</f>
        <v>1986</v>
      </c>
      <c r="E2492" s="59"/>
      <c r="F2492" s="59" t="str">
        <f t="shared" ref="F2492:K2492" si="672">F2491</f>
        <v>29.18</v>
      </c>
      <c r="G2492" s="59">
        <f t="shared" si="672"/>
        <v>2</v>
      </c>
      <c r="H2492" s="77">
        <f t="shared" si="672"/>
        <v>822.2</v>
      </c>
      <c r="I2492" s="77">
        <f t="shared" si="672"/>
        <v>722.1</v>
      </c>
      <c r="J2492" s="59">
        <f t="shared" si="672"/>
        <v>0</v>
      </c>
      <c r="K2492" s="337">
        <f t="shared" si="672"/>
        <v>15</v>
      </c>
      <c r="L2492" s="63" t="s">
        <v>34</v>
      </c>
      <c r="M2492" s="32">
        <v>340827</v>
      </c>
      <c r="N2492" s="60">
        <v>0</v>
      </c>
      <c r="O2492" s="40">
        <f>M2492-Q2492</f>
        <v>242288.55</v>
      </c>
      <c r="P2492" s="60">
        <v>0</v>
      </c>
      <c r="Q2492" s="40">
        <v>98538.45</v>
      </c>
      <c r="R2492" s="60">
        <v>0</v>
      </c>
      <c r="S2492" s="40">
        <f t="shared" si="670"/>
        <v>414.53052785210411</v>
      </c>
      <c r="T2492" s="60">
        <v>414.53</v>
      </c>
      <c r="U2492" s="276">
        <v>44926</v>
      </c>
    </row>
    <row r="2493" spans="1:21" ht="13.5" thickBot="1" x14ac:dyDescent="0.25">
      <c r="A2493" s="87"/>
      <c r="B2493" s="33" t="s">
        <v>31</v>
      </c>
      <c r="C2493" s="25" t="s">
        <v>18</v>
      </c>
      <c r="D2493" s="25" t="s">
        <v>18</v>
      </c>
      <c r="E2493" s="25" t="s">
        <v>18</v>
      </c>
      <c r="F2493" s="25" t="s">
        <v>18</v>
      </c>
      <c r="G2493" s="25" t="s">
        <v>18</v>
      </c>
      <c r="H2493" s="7">
        <f>H2491</f>
        <v>822.2</v>
      </c>
      <c r="I2493" s="7">
        <f>I2491</f>
        <v>722.1</v>
      </c>
      <c r="J2493" s="7">
        <f>J2491</f>
        <v>0</v>
      </c>
      <c r="K2493" s="335">
        <f>K2491</f>
        <v>15</v>
      </c>
      <c r="L2493" s="16" t="s">
        <v>18</v>
      </c>
      <c r="M2493" s="7">
        <f>SUM(M2491:M2492)</f>
        <v>398611</v>
      </c>
      <c r="N2493" s="7">
        <f t="shared" ref="N2493:R2493" si="673">SUM(N2491:N2492)</f>
        <v>0</v>
      </c>
      <c r="O2493" s="7">
        <f t="shared" si="673"/>
        <v>283366.28999999998</v>
      </c>
      <c r="P2493" s="7">
        <f t="shared" si="673"/>
        <v>0</v>
      </c>
      <c r="Q2493" s="7">
        <f t="shared" si="673"/>
        <v>115244.70999999999</v>
      </c>
      <c r="R2493" s="7">
        <f t="shared" si="673"/>
        <v>0</v>
      </c>
      <c r="S2493" s="7" t="s">
        <v>18</v>
      </c>
      <c r="T2493" s="7" t="s">
        <v>18</v>
      </c>
      <c r="U2493" s="28" t="s">
        <v>18</v>
      </c>
    </row>
    <row r="2494" spans="1:21" ht="13.5" thickBot="1" x14ac:dyDescent="0.25">
      <c r="A2494" s="155" t="s">
        <v>284</v>
      </c>
      <c r="B2494" s="27" t="s">
        <v>184</v>
      </c>
      <c r="C2494" s="25" t="s">
        <v>18</v>
      </c>
      <c r="D2494" s="25" t="s">
        <v>18</v>
      </c>
      <c r="E2494" s="25" t="s">
        <v>18</v>
      </c>
      <c r="F2494" s="25" t="s">
        <v>18</v>
      </c>
      <c r="G2494" s="25" t="s">
        <v>18</v>
      </c>
      <c r="H2494" s="7">
        <f>H2496+H2498+H2500+H2502+H2504+H2506</f>
        <v>3413.5</v>
      </c>
      <c r="I2494" s="7">
        <f>I2496+I2498+I2500+I2502+I2504+I2506</f>
        <v>3101.2999999999997</v>
      </c>
      <c r="J2494" s="7">
        <f>J2496+J2498+J2500+J2502+J2504+J2506</f>
        <v>1900.86</v>
      </c>
      <c r="K2494" s="335">
        <f>K2496+K2498+K2500+K2502+K2504+K2506</f>
        <v>146</v>
      </c>
      <c r="L2494" s="16" t="s">
        <v>18</v>
      </c>
      <c r="M2494" s="7">
        <v>26706545</v>
      </c>
      <c r="N2494" s="7">
        <v>0</v>
      </c>
      <c r="O2494" s="7">
        <v>5020535.5199999996</v>
      </c>
      <c r="P2494" s="7">
        <v>19540535.5</v>
      </c>
      <c r="Q2494" s="7">
        <v>2145473.98</v>
      </c>
      <c r="R2494" s="7">
        <v>0</v>
      </c>
      <c r="S2494" s="7" t="s">
        <v>18</v>
      </c>
      <c r="T2494" s="7" t="s">
        <v>18</v>
      </c>
      <c r="U2494" s="28" t="s">
        <v>18</v>
      </c>
    </row>
    <row r="2495" spans="1:21" ht="13.5" thickBot="1" x14ac:dyDescent="0.25">
      <c r="A2495" s="234" t="s">
        <v>285</v>
      </c>
      <c r="B2495" s="249" t="s">
        <v>508</v>
      </c>
      <c r="C2495" s="250" t="s">
        <v>40</v>
      </c>
      <c r="D2495" s="259">
        <v>1976</v>
      </c>
      <c r="E2495" s="259"/>
      <c r="F2495" s="250" t="s">
        <v>125</v>
      </c>
      <c r="G2495" s="250">
        <v>2</v>
      </c>
      <c r="H2495" s="252">
        <v>522.9</v>
      </c>
      <c r="I2495" s="252">
        <v>478.8</v>
      </c>
      <c r="J2495" s="252">
        <v>298.42</v>
      </c>
      <c r="K2495" s="360">
        <v>19</v>
      </c>
      <c r="L2495" s="270" t="s">
        <v>83</v>
      </c>
      <c r="M2495" s="252">
        <v>6037918</v>
      </c>
      <c r="N2495" s="252">
        <v>0</v>
      </c>
      <c r="O2495" s="252">
        <v>224510.53000000003</v>
      </c>
      <c r="P2495" s="252">
        <v>5660023.5</v>
      </c>
      <c r="Q2495" s="252">
        <v>153383.97</v>
      </c>
      <c r="R2495" s="252">
        <v>0</v>
      </c>
      <c r="S2495" s="252">
        <f>SUM(M2495/I2495)</f>
        <v>12610.522138680033</v>
      </c>
      <c r="T2495" s="252">
        <v>5521.79</v>
      </c>
      <c r="U2495" s="271">
        <v>44926</v>
      </c>
    </row>
    <row r="2496" spans="1:21" ht="13.5" thickBot="1" x14ac:dyDescent="0.25">
      <c r="A2496" s="87"/>
      <c r="B2496" s="33" t="s">
        <v>31</v>
      </c>
      <c r="C2496" s="25" t="s">
        <v>18</v>
      </c>
      <c r="D2496" s="25" t="s">
        <v>18</v>
      </c>
      <c r="E2496" s="25" t="s">
        <v>18</v>
      </c>
      <c r="F2496" s="25" t="s">
        <v>18</v>
      </c>
      <c r="G2496" s="25" t="s">
        <v>18</v>
      </c>
      <c r="H2496" s="7">
        <f>SUM(H2495)</f>
        <v>522.9</v>
      </c>
      <c r="I2496" s="7">
        <f>SUM(I2495)</f>
        <v>478.8</v>
      </c>
      <c r="J2496" s="7">
        <f>SUM(J2495)</f>
        <v>298.42</v>
      </c>
      <c r="K2496" s="335">
        <f>SUM(K2495)</f>
        <v>19</v>
      </c>
      <c r="L2496" s="16" t="s">
        <v>18</v>
      </c>
      <c r="M2496" s="7">
        <v>6037918</v>
      </c>
      <c r="N2496" s="7">
        <v>0</v>
      </c>
      <c r="O2496" s="7">
        <v>224510.53000000003</v>
      </c>
      <c r="P2496" s="7">
        <v>5660023.5</v>
      </c>
      <c r="Q2496" s="7">
        <v>153383.97</v>
      </c>
      <c r="R2496" s="7">
        <v>0</v>
      </c>
      <c r="S2496" s="7" t="s">
        <v>18</v>
      </c>
      <c r="T2496" s="7" t="s">
        <v>18</v>
      </c>
      <c r="U2496" s="28" t="s">
        <v>18</v>
      </c>
    </row>
    <row r="2497" spans="1:21" ht="13.5" thickBot="1" x14ac:dyDescent="0.25">
      <c r="A2497" s="223" t="s">
        <v>286</v>
      </c>
      <c r="B2497" s="68" t="s">
        <v>509</v>
      </c>
      <c r="C2497" s="30" t="s">
        <v>40</v>
      </c>
      <c r="D2497" s="31">
        <v>1977</v>
      </c>
      <c r="E2497" s="31"/>
      <c r="F2497" s="30" t="s">
        <v>125</v>
      </c>
      <c r="G2497" s="30">
        <v>2</v>
      </c>
      <c r="H2497" s="32">
        <v>534.6</v>
      </c>
      <c r="I2497" s="32">
        <v>490.4</v>
      </c>
      <c r="J2497" s="32">
        <v>304.64999999999998</v>
      </c>
      <c r="K2497" s="357">
        <v>32</v>
      </c>
      <c r="L2497" s="17" t="s">
        <v>83</v>
      </c>
      <c r="M2497" s="32">
        <v>6080231</v>
      </c>
      <c r="N2497" s="32">
        <v>0</v>
      </c>
      <c r="O2497" s="32">
        <v>0</v>
      </c>
      <c r="P2497" s="32">
        <v>6080231</v>
      </c>
      <c r="Q2497" s="141">
        <v>0</v>
      </c>
      <c r="R2497" s="32">
        <v>0</v>
      </c>
      <c r="S2497" s="32">
        <f>SUM(M2497/I2497)</f>
        <v>12398.513458401305</v>
      </c>
      <c r="T2497" s="32">
        <v>5521.79</v>
      </c>
      <c r="U2497" s="272">
        <v>44926</v>
      </c>
    </row>
    <row r="2498" spans="1:21" ht="13.5" thickBot="1" x14ac:dyDescent="0.25">
      <c r="A2498" s="87"/>
      <c r="B2498" s="33" t="s">
        <v>31</v>
      </c>
      <c r="C2498" s="25" t="s">
        <v>18</v>
      </c>
      <c r="D2498" s="25" t="s">
        <v>18</v>
      </c>
      <c r="E2498" s="25" t="s">
        <v>18</v>
      </c>
      <c r="F2498" s="25" t="s">
        <v>18</v>
      </c>
      <c r="G2498" s="25" t="s">
        <v>18</v>
      </c>
      <c r="H2498" s="7">
        <f>SUM(H2497)</f>
        <v>534.6</v>
      </c>
      <c r="I2498" s="7">
        <f>SUM(I2497)</f>
        <v>490.4</v>
      </c>
      <c r="J2498" s="7">
        <f>SUM(J2497)</f>
        <v>304.64999999999998</v>
      </c>
      <c r="K2498" s="335">
        <f>SUM(K2497)</f>
        <v>32</v>
      </c>
      <c r="L2498" s="16" t="s">
        <v>18</v>
      </c>
      <c r="M2498" s="7">
        <v>6080231</v>
      </c>
      <c r="N2498" s="7">
        <v>0</v>
      </c>
      <c r="O2498" s="7">
        <v>0</v>
      </c>
      <c r="P2498" s="7">
        <v>6080231</v>
      </c>
      <c r="Q2498" s="7">
        <v>0</v>
      </c>
      <c r="R2498" s="7">
        <v>0</v>
      </c>
      <c r="S2498" s="7" t="s">
        <v>18</v>
      </c>
      <c r="T2498" s="7" t="s">
        <v>18</v>
      </c>
      <c r="U2498" s="28" t="s">
        <v>18</v>
      </c>
    </row>
    <row r="2499" spans="1:21" ht="13.5" thickBot="1" x14ac:dyDescent="0.25">
      <c r="A2499" s="223" t="s">
        <v>287</v>
      </c>
      <c r="B2499" s="68" t="s">
        <v>510</v>
      </c>
      <c r="C2499" s="30" t="s">
        <v>40</v>
      </c>
      <c r="D2499" s="31">
        <v>1978</v>
      </c>
      <c r="E2499" s="31"/>
      <c r="F2499" s="30" t="s">
        <v>125</v>
      </c>
      <c r="G2499" s="30">
        <v>2</v>
      </c>
      <c r="H2499" s="32">
        <v>831.4</v>
      </c>
      <c r="I2499" s="32">
        <v>731.4</v>
      </c>
      <c r="J2499" s="32">
        <v>459.45</v>
      </c>
      <c r="K2499" s="357">
        <v>29</v>
      </c>
      <c r="L2499" s="17" t="s">
        <v>83</v>
      </c>
      <c r="M2499" s="32">
        <v>7800281</v>
      </c>
      <c r="N2499" s="32">
        <v>0</v>
      </c>
      <c r="O2499" s="32">
        <v>0</v>
      </c>
      <c r="P2499" s="32">
        <v>7800281</v>
      </c>
      <c r="Q2499" s="32">
        <v>0</v>
      </c>
      <c r="R2499" s="32">
        <v>0</v>
      </c>
      <c r="S2499" s="32">
        <f>SUM(M2499/I2499)</f>
        <v>10664.863275909216</v>
      </c>
      <c r="T2499" s="32">
        <v>5521.79</v>
      </c>
      <c r="U2499" s="272">
        <v>44926</v>
      </c>
    </row>
    <row r="2500" spans="1:21" ht="13.5" thickBot="1" x14ac:dyDescent="0.25">
      <c r="A2500" s="87"/>
      <c r="B2500" s="33" t="s">
        <v>31</v>
      </c>
      <c r="C2500" s="25" t="s">
        <v>18</v>
      </c>
      <c r="D2500" s="25" t="s">
        <v>18</v>
      </c>
      <c r="E2500" s="25" t="s">
        <v>18</v>
      </c>
      <c r="F2500" s="25" t="s">
        <v>18</v>
      </c>
      <c r="G2500" s="25" t="s">
        <v>18</v>
      </c>
      <c r="H2500" s="7">
        <f>SUM(H2499)</f>
        <v>831.4</v>
      </c>
      <c r="I2500" s="7">
        <f>SUM(I2499)</f>
        <v>731.4</v>
      </c>
      <c r="J2500" s="7">
        <f>SUM(J2499)</f>
        <v>459.45</v>
      </c>
      <c r="K2500" s="335">
        <f>SUM(K2499)</f>
        <v>29</v>
      </c>
      <c r="L2500" s="16" t="s">
        <v>18</v>
      </c>
      <c r="M2500" s="7">
        <v>7800281</v>
      </c>
      <c r="N2500" s="7">
        <v>0</v>
      </c>
      <c r="O2500" s="7">
        <v>0</v>
      </c>
      <c r="P2500" s="7">
        <v>7800281</v>
      </c>
      <c r="Q2500" s="7">
        <v>0</v>
      </c>
      <c r="R2500" s="7">
        <v>0</v>
      </c>
      <c r="S2500" s="7" t="s">
        <v>18</v>
      </c>
      <c r="T2500" s="7" t="s">
        <v>18</v>
      </c>
      <c r="U2500" s="28" t="s">
        <v>18</v>
      </c>
    </row>
    <row r="2501" spans="1:21" ht="13.5" thickBot="1" x14ac:dyDescent="0.25">
      <c r="A2501" s="223" t="s">
        <v>288</v>
      </c>
      <c r="B2501" s="68" t="s">
        <v>511</v>
      </c>
      <c r="C2501" s="30" t="s">
        <v>40</v>
      </c>
      <c r="D2501" s="31">
        <v>1960</v>
      </c>
      <c r="E2501" s="31"/>
      <c r="F2501" s="30" t="s">
        <v>125</v>
      </c>
      <c r="G2501" s="30">
        <v>2</v>
      </c>
      <c r="H2501" s="32">
        <v>441.8</v>
      </c>
      <c r="I2501" s="32">
        <v>400.5</v>
      </c>
      <c r="J2501" s="32">
        <v>244.8</v>
      </c>
      <c r="K2501" s="357">
        <v>18</v>
      </c>
      <c r="L2501" s="17" t="s">
        <v>491</v>
      </c>
      <c r="M2501" s="32">
        <v>1437904</v>
      </c>
      <c r="N2501" s="32">
        <v>0</v>
      </c>
      <c r="O2501" s="32">
        <v>1047645.3200000001</v>
      </c>
      <c r="P2501" s="32">
        <v>0</v>
      </c>
      <c r="Q2501" s="32">
        <v>390258.68</v>
      </c>
      <c r="R2501" s="32">
        <v>0</v>
      </c>
      <c r="S2501" s="32">
        <f>SUM(M2501/I2501)</f>
        <v>3590.2721598002495</v>
      </c>
      <c r="T2501" s="32">
        <v>3254.65</v>
      </c>
      <c r="U2501" s="272">
        <v>44926</v>
      </c>
    </row>
    <row r="2502" spans="1:21" ht="13.5" thickBot="1" x14ac:dyDescent="0.25">
      <c r="A2502" s="87"/>
      <c r="B2502" s="33" t="s">
        <v>31</v>
      </c>
      <c r="C2502" s="25" t="s">
        <v>18</v>
      </c>
      <c r="D2502" s="25" t="s">
        <v>18</v>
      </c>
      <c r="E2502" s="25" t="s">
        <v>18</v>
      </c>
      <c r="F2502" s="25" t="s">
        <v>18</v>
      </c>
      <c r="G2502" s="25" t="s">
        <v>18</v>
      </c>
      <c r="H2502" s="7">
        <f>SUM(H2501)</f>
        <v>441.8</v>
      </c>
      <c r="I2502" s="7">
        <f>SUM(I2501)</f>
        <v>400.5</v>
      </c>
      <c r="J2502" s="7">
        <f>SUM(J2501)</f>
        <v>244.8</v>
      </c>
      <c r="K2502" s="335">
        <f>SUM(K2501)</f>
        <v>18</v>
      </c>
      <c r="L2502" s="16" t="s">
        <v>18</v>
      </c>
      <c r="M2502" s="7">
        <v>1437904</v>
      </c>
      <c r="N2502" s="7">
        <v>0</v>
      </c>
      <c r="O2502" s="7">
        <v>1047645.3200000001</v>
      </c>
      <c r="P2502" s="7">
        <v>0</v>
      </c>
      <c r="Q2502" s="7">
        <v>390258.68</v>
      </c>
      <c r="R2502" s="7">
        <v>0</v>
      </c>
      <c r="S2502" s="7" t="s">
        <v>18</v>
      </c>
      <c r="T2502" s="7" t="s">
        <v>18</v>
      </c>
      <c r="U2502" s="28" t="s">
        <v>18</v>
      </c>
    </row>
    <row r="2503" spans="1:21" ht="13.5" thickBot="1" x14ac:dyDescent="0.25">
      <c r="A2503" s="223" t="s">
        <v>289</v>
      </c>
      <c r="B2503" s="68" t="s">
        <v>512</v>
      </c>
      <c r="C2503" s="30" t="s">
        <v>40</v>
      </c>
      <c r="D2503" s="31">
        <v>1974</v>
      </c>
      <c r="E2503" s="31">
        <v>2006</v>
      </c>
      <c r="F2503" s="30" t="s">
        <v>125</v>
      </c>
      <c r="G2503" s="30">
        <v>2</v>
      </c>
      <c r="H2503" s="32">
        <v>538.5</v>
      </c>
      <c r="I2503" s="32">
        <v>497.5</v>
      </c>
      <c r="J2503" s="32">
        <v>294.98</v>
      </c>
      <c r="K2503" s="357">
        <v>30</v>
      </c>
      <c r="L2503" s="17" t="s">
        <v>49</v>
      </c>
      <c r="M2503" s="32">
        <v>2658970</v>
      </c>
      <c r="N2503" s="32">
        <v>0</v>
      </c>
      <c r="O2503" s="32">
        <v>1862885.24</v>
      </c>
      <c r="P2503" s="32">
        <v>0</v>
      </c>
      <c r="Q2503" s="32">
        <v>796084.76</v>
      </c>
      <c r="R2503" s="32">
        <v>0</v>
      </c>
      <c r="S2503" s="32">
        <f>SUM(M2503/J2503)</f>
        <v>9014.0687504237576</v>
      </c>
      <c r="T2503" s="32">
        <v>9014.07</v>
      </c>
      <c r="U2503" s="272">
        <v>44926</v>
      </c>
    </row>
    <row r="2504" spans="1:21" ht="13.5" thickBot="1" x14ac:dyDescent="0.25">
      <c r="A2504" s="87"/>
      <c r="B2504" s="33" t="s">
        <v>31</v>
      </c>
      <c r="C2504" s="25" t="s">
        <v>18</v>
      </c>
      <c r="D2504" s="25" t="s">
        <v>18</v>
      </c>
      <c r="E2504" s="25" t="s">
        <v>18</v>
      </c>
      <c r="F2504" s="25" t="s">
        <v>18</v>
      </c>
      <c r="G2504" s="25" t="s">
        <v>18</v>
      </c>
      <c r="H2504" s="7">
        <f>SUM(H2503)</f>
        <v>538.5</v>
      </c>
      <c r="I2504" s="7">
        <f>SUM(I2503)</f>
        <v>497.5</v>
      </c>
      <c r="J2504" s="7">
        <f>SUM(J2503)</f>
        <v>294.98</v>
      </c>
      <c r="K2504" s="335">
        <f>SUM(K2503)</f>
        <v>30</v>
      </c>
      <c r="L2504" s="16" t="s">
        <v>18</v>
      </c>
      <c r="M2504" s="7">
        <v>2658970</v>
      </c>
      <c r="N2504" s="7">
        <v>0</v>
      </c>
      <c r="O2504" s="7">
        <v>1862885.24</v>
      </c>
      <c r="P2504" s="7">
        <v>0</v>
      </c>
      <c r="Q2504" s="7">
        <v>796084.76</v>
      </c>
      <c r="R2504" s="7">
        <v>0</v>
      </c>
      <c r="S2504" s="7" t="s">
        <v>18</v>
      </c>
      <c r="T2504" s="7" t="s">
        <v>18</v>
      </c>
      <c r="U2504" s="28" t="s">
        <v>18</v>
      </c>
    </row>
    <row r="2505" spans="1:21" ht="13.5" thickBot="1" x14ac:dyDescent="0.25">
      <c r="A2505" s="223" t="s">
        <v>513</v>
      </c>
      <c r="B2505" s="68" t="s">
        <v>514</v>
      </c>
      <c r="C2505" s="30" t="s">
        <v>40</v>
      </c>
      <c r="D2505" s="31">
        <v>1974</v>
      </c>
      <c r="E2505" s="31">
        <v>2006</v>
      </c>
      <c r="F2505" s="30" t="s">
        <v>125</v>
      </c>
      <c r="G2505" s="30">
        <v>2</v>
      </c>
      <c r="H2505" s="32">
        <v>544.29999999999995</v>
      </c>
      <c r="I2505" s="32">
        <v>502.7</v>
      </c>
      <c r="J2505" s="32">
        <v>298.56</v>
      </c>
      <c r="K2505" s="357">
        <v>18</v>
      </c>
      <c r="L2505" s="17" t="s">
        <v>49</v>
      </c>
      <c r="M2505" s="32">
        <v>2691241</v>
      </c>
      <c r="N2505" s="32">
        <v>0</v>
      </c>
      <c r="O2505" s="32">
        <v>1885494.4300000002</v>
      </c>
      <c r="P2505" s="32">
        <v>0</v>
      </c>
      <c r="Q2505" s="32">
        <v>805746.57</v>
      </c>
      <c r="R2505" s="32">
        <v>0</v>
      </c>
      <c r="S2505" s="32">
        <f>SUM(M2505/J2505)</f>
        <v>9014.0708735262597</v>
      </c>
      <c r="T2505" s="32">
        <v>9014.07</v>
      </c>
      <c r="U2505" s="272">
        <v>44926</v>
      </c>
    </row>
    <row r="2506" spans="1:21" ht="13.5" thickBot="1" x14ac:dyDescent="0.25">
      <c r="A2506" s="87"/>
      <c r="B2506" s="33" t="s">
        <v>31</v>
      </c>
      <c r="C2506" s="25" t="s">
        <v>18</v>
      </c>
      <c r="D2506" s="25" t="s">
        <v>18</v>
      </c>
      <c r="E2506" s="25" t="s">
        <v>18</v>
      </c>
      <c r="F2506" s="25" t="s">
        <v>18</v>
      </c>
      <c r="G2506" s="25" t="s">
        <v>18</v>
      </c>
      <c r="H2506" s="7">
        <f>SUM(H2505)</f>
        <v>544.29999999999995</v>
      </c>
      <c r="I2506" s="7">
        <f>SUM(I2505)</f>
        <v>502.7</v>
      </c>
      <c r="J2506" s="7">
        <f>SUM(J2505)</f>
        <v>298.56</v>
      </c>
      <c r="K2506" s="335">
        <f>SUM(K2505)</f>
        <v>18</v>
      </c>
      <c r="L2506" s="16" t="s">
        <v>18</v>
      </c>
      <c r="M2506" s="7">
        <v>2691241</v>
      </c>
      <c r="N2506" s="7">
        <v>0</v>
      </c>
      <c r="O2506" s="7">
        <v>1885494.4300000002</v>
      </c>
      <c r="P2506" s="7">
        <v>0</v>
      </c>
      <c r="Q2506" s="7">
        <v>805746.57</v>
      </c>
      <c r="R2506" s="7">
        <v>0</v>
      </c>
      <c r="S2506" s="7" t="s">
        <v>18</v>
      </c>
      <c r="T2506" s="7" t="s">
        <v>18</v>
      </c>
      <c r="U2506" s="28" t="s">
        <v>18</v>
      </c>
    </row>
    <row r="2507" spans="1:21" ht="13.5" thickBot="1" x14ac:dyDescent="0.25">
      <c r="A2507" s="155" t="s">
        <v>290</v>
      </c>
      <c r="B2507" s="27" t="s">
        <v>185</v>
      </c>
      <c r="C2507" s="25" t="s">
        <v>18</v>
      </c>
      <c r="D2507" s="25" t="s">
        <v>18</v>
      </c>
      <c r="E2507" s="25" t="s">
        <v>18</v>
      </c>
      <c r="F2507" s="25" t="s">
        <v>18</v>
      </c>
      <c r="G2507" s="25" t="s">
        <v>18</v>
      </c>
      <c r="H2507" s="7">
        <f>H2509+H2511+H2513</f>
        <v>1980.3000000000002</v>
      </c>
      <c r="I2507" s="7">
        <f>I2509+I2511+I2513</f>
        <v>1741.7</v>
      </c>
      <c r="J2507" s="7">
        <f>J2509+J2511+J2513</f>
        <v>1202.3</v>
      </c>
      <c r="K2507" s="335">
        <f>K2509+K2511+K2513</f>
        <v>58</v>
      </c>
      <c r="L2507" s="16" t="s">
        <v>18</v>
      </c>
      <c r="M2507" s="7">
        <f>M2509+M2511+M2513</f>
        <v>803685</v>
      </c>
      <c r="N2507" s="7">
        <f t="shared" ref="N2507:Q2507" si="674">N2509+N2511+N2513</f>
        <v>0</v>
      </c>
      <c r="O2507" s="7">
        <f t="shared" si="674"/>
        <v>585359.01</v>
      </c>
      <c r="P2507" s="7">
        <f t="shared" si="674"/>
        <v>0</v>
      </c>
      <c r="Q2507" s="7">
        <f t="shared" si="674"/>
        <v>218325.99</v>
      </c>
      <c r="R2507" s="7">
        <v>0</v>
      </c>
      <c r="S2507" s="7" t="s">
        <v>18</v>
      </c>
      <c r="T2507" s="7" t="s">
        <v>18</v>
      </c>
      <c r="U2507" s="28" t="s">
        <v>18</v>
      </c>
    </row>
    <row r="2508" spans="1:21" ht="13.5" thickBot="1" x14ac:dyDescent="0.25">
      <c r="A2508" s="223" t="s">
        <v>291</v>
      </c>
      <c r="B2508" s="68" t="s">
        <v>515</v>
      </c>
      <c r="C2508" s="30" t="s">
        <v>40</v>
      </c>
      <c r="D2508" s="31">
        <v>1983</v>
      </c>
      <c r="E2508" s="31"/>
      <c r="F2508" s="30" t="s">
        <v>125</v>
      </c>
      <c r="G2508" s="30">
        <v>2</v>
      </c>
      <c r="H2508" s="32">
        <v>302.2</v>
      </c>
      <c r="I2508" s="32">
        <v>260</v>
      </c>
      <c r="J2508" s="32">
        <v>187.4</v>
      </c>
      <c r="K2508" s="357">
        <v>9</v>
      </c>
      <c r="L2508" s="17" t="s">
        <v>34</v>
      </c>
      <c r="M2508" s="32">
        <v>122645</v>
      </c>
      <c r="N2508" s="32">
        <v>0</v>
      </c>
      <c r="O2508" s="32">
        <f>M2508-Q2508</f>
        <v>89327.73000000001</v>
      </c>
      <c r="P2508" s="32">
        <v>0</v>
      </c>
      <c r="Q2508" s="32">
        <v>33317.269999999997</v>
      </c>
      <c r="R2508" s="32">
        <v>0</v>
      </c>
      <c r="S2508" s="32">
        <f>M2508/I2508</f>
        <v>471.71153846153845</v>
      </c>
      <c r="T2508" s="32">
        <v>414.53</v>
      </c>
      <c r="U2508" s="272">
        <v>44926</v>
      </c>
    </row>
    <row r="2509" spans="1:21" ht="13.5" thickBot="1" x14ac:dyDescent="0.25">
      <c r="A2509" s="87"/>
      <c r="B2509" s="33" t="s">
        <v>31</v>
      </c>
      <c r="C2509" s="25" t="s">
        <v>18</v>
      </c>
      <c r="D2509" s="25" t="s">
        <v>18</v>
      </c>
      <c r="E2509" s="25" t="s">
        <v>18</v>
      </c>
      <c r="F2509" s="25" t="s">
        <v>18</v>
      </c>
      <c r="G2509" s="25" t="s">
        <v>18</v>
      </c>
      <c r="H2509" s="115">
        <f>H2508</f>
        <v>302.2</v>
      </c>
      <c r="I2509" s="115">
        <f>I2508</f>
        <v>260</v>
      </c>
      <c r="J2509" s="115">
        <f>J2508</f>
        <v>187.4</v>
      </c>
      <c r="K2509" s="361">
        <f>K2508</f>
        <v>9</v>
      </c>
      <c r="L2509" s="123" t="s">
        <v>18</v>
      </c>
      <c r="M2509" s="7">
        <f t="shared" ref="M2509:Q2509" si="675">M2508</f>
        <v>122645</v>
      </c>
      <c r="N2509" s="7">
        <f t="shared" si="675"/>
        <v>0</v>
      </c>
      <c r="O2509" s="7">
        <f t="shared" si="675"/>
        <v>89327.73000000001</v>
      </c>
      <c r="P2509" s="7">
        <f t="shared" si="675"/>
        <v>0</v>
      </c>
      <c r="Q2509" s="7">
        <f t="shared" si="675"/>
        <v>33317.269999999997</v>
      </c>
      <c r="R2509" s="7">
        <v>0</v>
      </c>
      <c r="S2509" s="7" t="s">
        <v>18</v>
      </c>
      <c r="T2509" s="7" t="s">
        <v>18</v>
      </c>
      <c r="U2509" s="120" t="s">
        <v>18</v>
      </c>
    </row>
    <row r="2510" spans="1:21" ht="13.5" thickBot="1" x14ac:dyDescent="0.25">
      <c r="A2510" s="223" t="s">
        <v>292</v>
      </c>
      <c r="B2510" s="68" t="s">
        <v>516</v>
      </c>
      <c r="C2510" s="30" t="s">
        <v>40</v>
      </c>
      <c r="D2510" s="31">
        <v>1989</v>
      </c>
      <c r="E2510" s="31"/>
      <c r="F2510" s="30" t="s">
        <v>125</v>
      </c>
      <c r="G2510" s="30">
        <v>2</v>
      </c>
      <c r="H2510" s="32">
        <v>833.5</v>
      </c>
      <c r="I2510" s="32">
        <v>738.1</v>
      </c>
      <c r="J2510" s="32">
        <v>515.9</v>
      </c>
      <c r="K2510" s="357">
        <v>20</v>
      </c>
      <c r="L2510" s="17" t="s">
        <v>34</v>
      </c>
      <c r="M2510" s="32">
        <v>338268</v>
      </c>
      <c r="N2510" s="32">
        <v>0</v>
      </c>
      <c r="O2510" s="32">
        <f>M2510-Q2510</f>
        <v>246375.41</v>
      </c>
      <c r="P2510" s="32">
        <v>0</v>
      </c>
      <c r="Q2510" s="32">
        <v>91892.59</v>
      </c>
      <c r="R2510" s="32">
        <v>0</v>
      </c>
      <c r="S2510" s="32">
        <f>M2510/I2510</f>
        <v>458.29562389920062</v>
      </c>
      <c r="T2510" s="32">
        <v>414.53</v>
      </c>
      <c r="U2510" s="273">
        <v>44926</v>
      </c>
    </row>
    <row r="2511" spans="1:21" ht="13.5" thickBot="1" x14ac:dyDescent="0.25">
      <c r="A2511" s="87"/>
      <c r="B2511" s="33" t="s">
        <v>31</v>
      </c>
      <c r="C2511" s="25" t="s">
        <v>18</v>
      </c>
      <c r="D2511" s="25" t="s">
        <v>18</v>
      </c>
      <c r="E2511" s="25" t="s">
        <v>18</v>
      </c>
      <c r="F2511" s="25" t="s">
        <v>18</v>
      </c>
      <c r="G2511" s="25" t="s">
        <v>18</v>
      </c>
      <c r="H2511" s="115">
        <f>H2510</f>
        <v>833.5</v>
      </c>
      <c r="I2511" s="115">
        <f>I2510</f>
        <v>738.1</v>
      </c>
      <c r="J2511" s="115">
        <f>J2510</f>
        <v>515.9</v>
      </c>
      <c r="K2511" s="361">
        <f>K2510</f>
        <v>20</v>
      </c>
      <c r="L2511" s="123" t="s">
        <v>18</v>
      </c>
      <c r="M2511" s="7">
        <f t="shared" ref="M2511:Q2511" si="676">M2510</f>
        <v>338268</v>
      </c>
      <c r="N2511" s="7">
        <f t="shared" si="676"/>
        <v>0</v>
      </c>
      <c r="O2511" s="7">
        <f t="shared" si="676"/>
        <v>246375.41</v>
      </c>
      <c r="P2511" s="7">
        <f t="shared" si="676"/>
        <v>0</v>
      </c>
      <c r="Q2511" s="7">
        <f t="shared" si="676"/>
        <v>91892.59</v>
      </c>
      <c r="R2511" s="7">
        <v>0</v>
      </c>
      <c r="S2511" s="7" t="s">
        <v>18</v>
      </c>
      <c r="T2511" s="7" t="s">
        <v>18</v>
      </c>
      <c r="U2511" s="120" t="s">
        <v>18</v>
      </c>
    </row>
    <row r="2512" spans="1:21" ht="13.5" thickBot="1" x14ac:dyDescent="0.25">
      <c r="A2512" s="223" t="s">
        <v>517</v>
      </c>
      <c r="B2512" s="68" t="s">
        <v>518</v>
      </c>
      <c r="C2512" s="30" t="s">
        <v>40</v>
      </c>
      <c r="D2512" s="31">
        <v>1989</v>
      </c>
      <c r="E2512" s="31"/>
      <c r="F2512" s="30" t="s">
        <v>125</v>
      </c>
      <c r="G2512" s="30">
        <v>2</v>
      </c>
      <c r="H2512" s="32">
        <v>844.6</v>
      </c>
      <c r="I2512" s="32">
        <v>743.6</v>
      </c>
      <c r="J2512" s="32">
        <v>499</v>
      </c>
      <c r="K2512" s="357">
        <v>29</v>
      </c>
      <c r="L2512" s="17" t="s">
        <v>34</v>
      </c>
      <c r="M2512" s="32">
        <v>342772</v>
      </c>
      <c r="N2512" s="32">
        <v>0</v>
      </c>
      <c r="O2512" s="32">
        <f>M2512-Q2512</f>
        <v>249655.87</v>
      </c>
      <c r="P2512" s="32">
        <v>0</v>
      </c>
      <c r="Q2512" s="32">
        <v>93116.13</v>
      </c>
      <c r="R2512" s="32">
        <v>0</v>
      </c>
      <c r="S2512" s="32">
        <f>M2512/I2512</f>
        <v>460.96288327057556</v>
      </c>
      <c r="T2512" s="32">
        <v>414.53</v>
      </c>
      <c r="U2512" s="273">
        <v>44926</v>
      </c>
    </row>
    <row r="2513" spans="1:21" ht="13.5" thickBot="1" x14ac:dyDescent="0.25">
      <c r="A2513" s="256"/>
      <c r="B2513" s="33" t="s">
        <v>31</v>
      </c>
      <c r="C2513" s="25" t="s">
        <v>18</v>
      </c>
      <c r="D2513" s="25" t="s">
        <v>18</v>
      </c>
      <c r="E2513" s="25" t="s">
        <v>18</v>
      </c>
      <c r="F2513" s="25" t="s">
        <v>18</v>
      </c>
      <c r="G2513" s="25" t="s">
        <v>18</v>
      </c>
      <c r="H2513" s="115">
        <f>H2512</f>
        <v>844.6</v>
      </c>
      <c r="I2513" s="115">
        <f>I2512</f>
        <v>743.6</v>
      </c>
      <c r="J2513" s="115">
        <f>J2512</f>
        <v>499</v>
      </c>
      <c r="K2513" s="361">
        <f>K2512</f>
        <v>29</v>
      </c>
      <c r="L2513" s="16" t="s">
        <v>18</v>
      </c>
      <c r="M2513" s="7">
        <f t="shared" ref="M2513:Q2513" si="677">M2512</f>
        <v>342772</v>
      </c>
      <c r="N2513" s="7">
        <f t="shared" si="677"/>
        <v>0</v>
      </c>
      <c r="O2513" s="7">
        <f t="shared" si="677"/>
        <v>249655.87</v>
      </c>
      <c r="P2513" s="7">
        <f t="shared" si="677"/>
        <v>0</v>
      </c>
      <c r="Q2513" s="7">
        <f t="shared" si="677"/>
        <v>93116.13</v>
      </c>
      <c r="R2513" s="7">
        <v>0</v>
      </c>
      <c r="S2513" s="7" t="s">
        <v>18</v>
      </c>
      <c r="T2513" s="7" t="s">
        <v>18</v>
      </c>
      <c r="U2513" s="28" t="s">
        <v>18</v>
      </c>
    </row>
    <row r="2514" spans="1:21" ht="13.5" thickBot="1" x14ac:dyDescent="0.25">
      <c r="A2514" s="154" t="s">
        <v>76</v>
      </c>
      <c r="B2514" s="27" t="s">
        <v>343</v>
      </c>
      <c r="C2514" s="25" t="s">
        <v>18</v>
      </c>
      <c r="D2514" s="25" t="s">
        <v>18</v>
      </c>
      <c r="E2514" s="25" t="s">
        <v>18</v>
      </c>
      <c r="F2514" s="25" t="s">
        <v>18</v>
      </c>
      <c r="G2514" s="25" t="s">
        <v>18</v>
      </c>
      <c r="H2514" s="7">
        <f>H2515+H2516+H2528</f>
        <v>5601.54</v>
      </c>
      <c r="I2514" s="7">
        <f>I2515+I2516+I2528</f>
        <v>4519.4000000000005</v>
      </c>
      <c r="J2514" s="7">
        <f>J2515+J2516+J2528</f>
        <v>1071.9099999999999</v>
      </c>
      <c r="K2514" s="335">
        <f>K2515+K2516+K2528</f>
        <v>180</v>
      </c>
      <c r="L2514" s="16" t="s">
        <v>18</v>
      </c>
      <c r="M2514" s="7">
        <f>M2515+M2516+M2528+M2533+M2534</f>
        <v>10288305</v>
      </c>
      <c r="N2514" s="7">
        <f t="shared" ref="N2514:R2514" si="678">N2515+N2516+N2528+N2533+N2534</f>
        <v>0</v>
      </c>
      <c r="O2514" s="7">
        <f t="shared" si="678"/>
        <v>7469804.6899999995</v>
      </c>
      <c r="P2514" s="7">
        <f t="shared" si="678"/>
        <v>0</v>
      </c>
      <c r="Q2514" s="7">
        <f t="shared" si="678"/>
        <v>2818500.3099999996</v>
      </c>
      <c r="R2514" s="7">
        <f t="shared" si="678"/>
        <v>0</v>
      </c>
      <c r="S2514" s="7" t="s">
        <v>18</v>
      </c>
      <c r="T2514" s="7" t="s">
        <v>18</v>
      </c>
      <c r="U2514" s="28" t="s">
        <v>18</v>
      </c>
    </row>
    <row r="2515" spans="1:21" ht="13.5" thickBot="1" x14ac:dyDescent="0.25">
      <c r="A2515" s="155" t="s">
        <v>293</v>
      </c>
      <c r="B2515" s="27" t="s">
        <v>463</v>
      </c>
      <c r="C2515" s="25" t="s">
        <v>18</v>
      </c>
      <c r="D2515" s="25" t="s">
        <v>18</v>
      </c>
      <c r="E2515" s="25" t="s">
        <v>18</v>
      </c>
      <c r="F2515" s="25" t="s">
        <v>18</v>
      </c>
      <c r="G2515" s="25" t="s">
        <v>18</v>
      </c>
      <c r="H2515" s="7">
        <v>0</v>
      </c>
      <c r="I2515" s="7">
        <v>0</v>
      </c>
      <c r="J2515" s="7">
        <v>0</v>
      </c>
      <c r="K2515" s="335">
        <v>0</v>
      </c>
      <c r="L2515" s="16" t="s">
        <v>18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  <c r="R2515" s="7">
        <v>0</v>
      </c>
      <c r="S2515" s="7" t="s">
        <v>18</v>
      </c>
      <c r="T2515" s="7" t="s">
        <v>18</v>
      </c>
      <c r="U2515" s="28" t="s">
        <v>18</v>
      </c>
    </row>
    <row r="2516" spans="1:21" ht="13.5" thickBot="1" x14ac:dyDescent="0.25">
      <c r="A2516" s="155" t="s">
        <v>295</v>
      </c>
      <c r="B2516" s="27" t="s">
        <v>186</v>
      </c>
      <c r="C2516" s="25" t="s">
        <v>18</v>
      </c>
      <c r="D2516" s="25" t="s">
        <v>18</v>
      </c>
      <c r="E2516" s="25" t="s">
        <v>18</v>
      </c>
      <c r="F2516" s="25" t="s">
        <v>18</v>
      </c>
      <c r="G2516" s="25" t="s">
        <v>18</v>
      </c>
      <c r="H2516" s="7">
        <f>H2518+H2520+H2522+H2524+H2527</f>
        <v>4756.1400000000003</v>
      </c>
      <c r="I2516" s="7">
        <f t="shared" ref="I2516:K2516" si="679">I2518+I2520+I2522+I2524+I2527</f>
        <v>3772.7000000000003</v>
      </c>
      <c r="J2516" s="7">
        <f t="shared" si="679"/>
        <v>503.86</v>
      </c>
      <c r="K2516" s="335">
        <f t="shared" si="679"/>
        <v>154</v>
      </c>
      <c r="L2516" s="16" t="s">
        <v>18</v>
      </c>
      <c r="M2516" s="7">
        <f>M2518+M2520+M2522+M2524+M2527</f>
        <v>6691092</v>
      </c>
      <c r="N2516" s="7">
        <f t="shared" ref="N2516:R2516" si="680">N2518+N2520+N2522+N2524+N2527</f>
        <v>0</v>
      </c>
      <c r="O2516" s="7">
        <f t="shared" si="680"/>
        <v>4790085.8499999996</v>
      </c>
      <c r="P2516" s="7">
        <f t="shared" si="680"/>
        <v>0</v>
      </c>
      <c r="Q2516" s="7">
        <f t="shared" si="680"/>
        <v>1901006.15</v>
      </c>
      <c r="R2516" s="7">
        <f t="shared" si="680"/>
        <v>0</v>
      </c>
      <c r="S2516" s="7" t="s">
        <v>18</v>
      </c>
      <c r="T2516" s="7" t="s">
        <v>18</v>
      </c>
      <c r="U2516" s="120" t="s">
        <v>18</v>
      </c>
    </row>
    <row r="2517" spans="1:21" ht="13.5" thickBot="1" x14ac:dyDescent="0.25">
      <c r="A2517" s="226" t="s">
        <v>296</v>
      </c>
      <c r="B2517" s="138" t="s">
        <v>519</v>
      </c>
      <c r="C2517" s="182" t="s">
        <v>40</v>
      </c>
      <c r="D2517" s="183">
        <v>1982</v>
      </c>
      <c r="E2517" s="183"/>
      <c r="F2517" s="182" t="s">
        <v>520</v>
      </c>
      <c r="G2517" s="182">
        <v>4</v>
      </c>
      <c r="H2517" s="151">
        <v>2029.54</v>
      </c>
      <c r="I2517" s="151">
        <v>1492.5</v>
      </c>
      <c r="J2517" s="151">
        <v>503.86</v>
      </c>
      <c r="K2517" s="352">
        <v>52</v>
      </c>
      <c r="L2517" s="104" t="s">
        <v>55</v>
      </c>
      <c r="M2517" s="151">
        <v>3738611</v>
      </c>
      <c r="N2517" s="151">
        <v>0</v>
      </c>
      <c r="O2517" s="151">
        <v>2676434.23</v>
      </c>
      <c r="P2517" s="151">
        <v>0</v>
      </c>
      <c r="Q2517" s="151">
        <v>1062176.77</v>
      </c>
      <c r="R2517" s="151">
        <v>0</v>
      </c>
      <c r="S2517" s="832">
        <f>M2517/J2517</f>
        <v>7419.9400627158338</v>
      </c>
      <c r="T2517" s="151">
        <v>7419.94</v>
      </c>
      <c r="U2517" s="184">
        <v>44926</v>
      </c>
    </row>
    <row r="2518" spans="1:21" ht="13.5" thickBot="1" x14ac:dyDescent="0.25">
      <c r="A2518" s="87"/>
      <c r="B2518" s="131" t="s">
        <v>31</v>
      </c>
      <c r="C2518" s="132" t="s">
        <v>18</v>
      </c>
      <c r="D2518" s="132" t="s">
        <v>18</v>
      </c>
      <c r="E2518" s="132" t="s">
        <v>18</v>
      </c>
      <c r="F2518" s="132" t="s">
        <v>18</v>
      </c>
      <c r="G2518" s="132" t="s">
        <v>18</v>
      </c>
      <c r="H2518" s="133">
        <f>H2517</f>
        <v>2029.54</v>
      </c>
      <c r="I2518" s="133">
        <f t="shared" ref="I2518" si="681">I2517</f>
        <v>1492.5</v>
      </c>
      <c r="J2518" s="133">
        <v>503.86</v>
      </c>
      <c r="K2518" s="350">
        <f t="shared" ref="K2518" si="682">K2517</f>
        <v>52</v>
      </c>
      <c r="L2518" s="134" t="s">
        <v>18</v>
      </c>
      <c r="M2518" s="133">
        <f>SUM(M2517:M2517)</f>
        <v>3738611</v>
      </c>
      <c r="N2518" s="133">
        <f t="shared" ref="N2518:R2518" si="683">SUM(N2517:N2517)</f>
        <v>0</v>
      </c>
      <c r="O2518" s="133">
        <f t="shared" si="683"/>
        <v>2676434.23</v>
      </c>
      <c r="P2518" s="133">
        <f t="shared" si="683"/>
        <v>0</v>
      </c>
      <c r="Q2518" s="133">
        <f t="shared" si="683"/>
        <v>1062176.77</v>
      </c>
      <c r="R2518" s="133">
        <f t="shared" si="683"/>
        <v>0</v>
      </c>
      <c r="S2518" s="133" t="s">
        <v>18</v>
      </c>
      <c r="T2518" s="133" t="s">
        <v>18</v>
      </c>
      <c r="U2518" s="821" t="s">
        <v>18</v>
      </c>
    </row>
    <row r="2519" spans="1:21" ht="13.5" thickBot="1" x14ac:dyDescent="0.25">
      <c r="A2519" s="223" t="s">
        <v>297</v>
      </c>
      <c r="B2519" s="162" t="s">
        <v>1113</v>
      </c>
      <c r="C2519" s="163" t="s">
        <v>40</v>
      </c>
      <c r="D2519" s="164">
        <v>1969</v>
      </c>
      <c r="E2519" s="164"/>
      <c r="F2519" s="163" t="s">
        <v>130</v>
      </c>
      <c r="G2519" s="163">
        <v>2</v>
      </c>
      <c r="H2519" s="113">
        <v>369.9</v>
      </c>
      <c r="I2519" s="113">
        <v>343.7</v>
      </c>
      <c r="J2519" s="828">
        <v>0</v>
      </c>
      <c r="K2519" s="369">
        <v>12</v>
      </c>
      <c r="L2519" s="114" t="s">
        <v>1030</v>
      </c>
      <c r="M2519" s="113">
        <v>290445</v>
      </c>
      <c r="N2519" s="113">
        <v>0</v>
      </c>
      <c r="O2519" s="113">
        <v>207926.66999999998</v>
      </c>
      <c r="P2519" s="113">
        <v>0</v>
      </c>
      <c r="Q2519" s="113">
        <v>82518.33</v>
      </c>
      <c r="R2519" s="113">
        <v>0</v>
      </c>
      <c r="S2519" s="84">
        <f>M2519/H2519</f>
        <v>785.19870235198709</v>
      </c>
      <c r="T2519" s="113">
        <v>785.2</v>
      </c>
      <c r="U2519" s="420">
        <v>44926</v>
      </c>
    </row>
    <row r="2520" spans="1:21" ht="13.5" thickBot="1" x14ac:dyDescent="0.25">
      <c r="A2520" s="87"/>
      <c r="B2520" s="131" t="s">
        <v>31</v>
      </c>
      <c r="C2520" s="132" t="s">
        <v>18</v>
      </c>
      <c r="D2520" s="132" t="s">
        <v>18</v>
      </c>
      <c r="E2520" s="132" t="s">
        <v>18</v>
      </c>
      <c r="F2520" s="132" t="s">
        <v>18</v>
      </c>
      <c r="G2520" s="132" t="s">
        <v>18</v>
      </c>
      <c r="H2520" s="133">
        <f>H2519</f>
        <v>369.9</v>
      </c>
      <c r="I2520" s="133">
        <f t="shared" ref="I2520:K2520" si="684">I2519</f>
        <v>343.7</v>
      </c>
      <c r="J2520" s="133">
        <f t="shared" si="684"/>
        <v>0</v>
      </c>
      <c r="K2520" s="350">
        <f t="shared" si="684"/>
        <v>12</v>
      </c>
      <c r="L2520" s="134" t="s">
        <v>18</v>
      </c>
      <c r="M2520" s="133">
        <f>SUM(M2519:M2519)</f>
        <v>290445</v>
      </c>
      <c r="N2520" s="133">
        <f t="shared" ref="N2520:R2520" si="685">SUM(N2519:N2519)</f>
        <v>0</v>
      </c>
      <c r="O2520" s="133">
        <f t="shared" si="685"/>
        <v>207926.66999999998</v>
      </c>
      <c r="P2520" s="133">
        <f t="shared" si="685"/>
        <v>0</v>
      </c>
      <c r="Q2520" s="133">
        <f t="shared" si="685"/>
        <v>82518.33</v>
      </c>
      <c r="R2520" s="133">
        <f t="shared" si="685"/>
        <v>0</v>
      </c>
      <c r="S2520" s="133" t="s">
        <v>18</v>
      </c>
      <c r="T2520" s="133" t="s">
        <v>18</v>
      </c>
      <c r="U2520" s="821" t="s">
        <v>18</v>
      </c>
    </row>
    <row r="2521" spans="1:21" ht="13.5" thickBot="1" x14ac:dyDescent="0.25">
      <c r="A2521" s="223" t="s">
        <v>298</v>
      </c>
      <c r="B2521" s="162" t="s">
        <v>522</v>
      </c>
      <c r="C2521" s="163" t="s">
        <v>40</v>
      </c>
      <c r="D2521" s="164">
        <v>1966</v>
      </c>
      <c r="E2521" s="164"/>
      <c r="F2521" s="163" t="s">
        <v>130</v>
      </c>
      <c r="G2521" s="163">
        <v>2</v>
      </c>
      <c r="H2521" s="113">
        <v>354.6</v>
      </c>
      <c r="I2521" s="113">
        <v>328.4</v>
      </c>
      <c r="J2521" s="828">
        <v>0</v>
      </c>
      <c r="K2521" s="369">
        <v>9</v>
      </c>
      <c r="L2521" s="114" t="s">
        <v>1027</v>
      </c>
      <c r="M2521" s="113">
        <v>1319275</v>
      </c>
      <c r="N2521" s="113">
        <v>0</v>
      </c>
      <c r="O2521" s="113">
        <v>944455.78</v>
      </c>
      <c r="P2521" s="113">
        <v>0</v>
      </c>
      <c r="Q2521" s="113">
        <v>374819.22</v>
      </c>
      <c r="R2521" s="113">
        <v>0</v>
      </c>
      <c r="S2521" s="84">
        <f>M2521/H2521</f>
        <v>3720.4596728708402</v>
      </c>
      <c r="T2521" s="113">
        <v>3720.46</v>
      </c>
      <c r="U2521" s="420">
        <v>44926</v>
      </c>
    </row>
    <row r="2522" spans="1:21" ht="13.5" thickBot="1" x14ac:dyDescent="0.25">
      <c r="A2522" s="87"/>
      <c r="B2522" s="131" t="s">
        <v>31</v>
      </c>
      <c r="C2522" s="132" t="s">
        <v>18</v>
      </c>
      <c r="D2522" s="132" t="s">
        <v>18</v>
      </c>
      <c r="E2522" s="132" t="s">
        <v>18</v>
      </c>
      <c r="F2522" s="132" t="s">
        <v>18</v>
      </c>
      <c r="G2522" s="132" t="s">
        <v>18</v>
      </c>
      <c r="H2522" s="133">
        <f>H2521</f>
        <v>354.6</v>
      </c>
      <c r="I2522" s="133">
        <f>I2521</f>
        <v>328.4</v>
      </c>
      <c r="J2522" s="833">
        <v>0</v>
      </c>
      <c r="K2522" s="350">
        <f>K2521</f>
        <v>9</v>
      </c>
      <c r="L2522" s="134" t="s">
        <v>18</v>
      </c>
      <c r="M2522" s="133">
        <f t="shared" ref="M2522:R2522" si="686">SUM(M2521:M2521)</f>
        <v>1319275</v>
      </c>
      <c r="N2522" s="133">
        <f t="shared" si="686"/>
        <v>0</v>
      </c>
      <c r="O2522" s="133">
        <f t="shared" si="686"/>
        <v>944455.78</v>
      </c>
      <c r="P2522" s="133">
        <f t="shared" si="686"/>
        <v>0</v>
      </c>
      <c r="Q2522" s="133">
        <f t="shared" si="686"/>
        <v>374819.22</v>
      </c>
      <c r="R2522" s="133">
        <f t="shared" si="686"/>
        <v>0</v>
      </c>
      <c r="S2522" s="133" t="s">
        <v>18</v>
      </c>
      <c r="T2522" s="133" t="s">
        <v>18</v>
      </c>
      <c r="U2522" s="821" t="s">
        <v>18</v>
      </c>
    </row>
    <row r="2523" spans="1:21" ht="13.5" thickBot="1" x14ac:dyDescent="0.25">
      <c r="A2523" s="223" t="s">
        <v>299</v>
      </c>
      <c r="B2523" s="162" t="s">
        <v>612</v>
      </c>
      <c r="C2523" s="163" t="s">
        <v>40</v>
      </c>
      <c r="D2523" s="164">
        <v>1980</v>
      </c>
      <c r="E2523" s="164">
        <v>2017</v>
      </c>
      <c r="F2523" s="834" t="s">
        <v>1114</v>
      </c>
      <c r="G2523" s="163">
        <v>3</v>
      </c>
      <c r="H2523" s="113">
        <v>1647.3</v>
      </c>
      <c r="I2523" s="113">
        <v>1280.7</v>
      </c>
      <c r="J2523" s="828">
        <v>0</v>
      </c>
      <c r="K2523" s="369">
        <v>64</v>
      </c>
      <c r="L2523" s="114" t="s">
        <v>1117</v>
      </c>
      <c r="M2523" s="113">
        <v>1030501</v>
      </c>
      <c r="N2523" s="113"/>
      <c r="O2523" s="113">
        <v>737725.36</v>
      </c>
      <c r="P2523" s="113">
        <v>0</v>
      </c>
      <c r="Q2523" s="113">
        <v>292775.64</v>
      </c>
      <c r="R2523" s="113">
        <v>0</v>
      </c>
      <c r="S2523" s="84">
        <f>M2523/H2523</f>
        <v>625.56972014812118</v>
      </c>
      <c r="T2523" s="113">
        <v>625.57000000000005</v>
      </c>
      <c r="U2523" s="420">
        <v>44926</v>
      </c>
    </row>
    <row r="2524" spans="1:21" ht="13.5" thickBot="1" x14ac:dyDescent="0.25">
      <c r="A2524" s="87"/>
      <c r="B2524" s="131" t="s">
        <v>31</v>
      </c>
      <c r="C2524" s="132" t="s">
        <v>18</v>
      </c>
      <c r="D2524" s="132" t="s">
        <v>18</v>
      </c>
      <c r="E2524" s="132" t="s">
        <v>18</v>
      </c>
      <c r="F2524" s="132" t="s">
        <v>18</v>
      </c>
      <c r="G2524" s="132" t="s">
        <v>18</v>
      </c>
      <c r="H2524" s="133">
        <f>H2523</f>
        <v>1647.3</v>
      </c>
      <c r="I2524" s="133">
        <f t="shared" ref="I2524:K2524" si="687">I2523</f>
        <v>1280.7</v>
      </c>
      <c r="J2524" s="133">
        <f t="shared" si="687"/>
        <v>0</v>
      </c>
      <c r="K2524" s="350">
        <f t="shared" si="687"/>
        <v>64</v>
      </c>
      <c r="L2524" s="134" t="s">
        <v>18</v>
      </c>
      <c r="M2524" s="133">
        <f>SUM(M2523:M2523)</f>
        <v>1030501</v>
      </c>
      <c r="N2524" s="133">
        <f>SUM(N2523:N2523)</f>
        <v>0</v>
      </c>
      <c r="O2524" s="133">
        <f>SUM(O2523:O2523)</f>
        <v>737725.36</v>
      </c>
      <c r="P2524" s="133">
        <f t="shared" ref="P2524:R2524" si="688">SUM(P2523:P2523)</f>
        <v>0</v>
      </c>
      <c r="Q2524" s="133">
        <f t="shared" si="688"/>
        <v>292775.64</v>
      </c>
      <c r="R2524" s="133">
        <f t="shared" si="688"/>
        <v>0</v>
      </c>
      <c r="S2524" s="133" t="s">
        <v>18</v>
      </c>
      <c r="T2524" s="133" t="s">
        <v>18</v>
      </c>
      <c r="U2524" s="821" t="s">
        <v>18</v>
      </c>
    </row>
    <row r="2525" spans="1:21" ht="25.5" x14ac:dyDescent="0.2">
      <c r="A2525" s="220" t="s">
        <v>300</v>
      </c>
      <c r="B2525" s="137" t="s">
        <v>613</v>
      </c>
      <c r="C2525" s="160" t="s">
        <v>40</v>
      </c>
      <c r="D2525" s="161">
        <v>1967</v>
      </c>
      <c r="E2525" s="161">
        <v>1989</v>
      </c>
      <c r="F2525" s="160" t="s">
        <v>130</v>
      </c>
      <c r="G2525" s="160">
        <v>2</v>
      </c>
      <c r="H2525" s="111">
        <v>354.8</v>
      </c>
      <c r="I2525" s="111">
        <v>327.39999999999998</v>
      </c>
      <c r="J2525" s="819">
        <v>0</v>
      </c>
      <c r="K2525" s="351">
        <v>17</v>
      </c>
      <c r="L2525" s="112" t="s">
        <v>870</v>
      </c>
      <c r="M2525" s="111">
        <v>33671</v>
      </c>
      <c r="N2525" s="111">
        <v>0</v>
      </c>
      <c r="O2525" s="111">
        <v>24104.73</v>
      </c>
      <c r="P2525" s="111">
        <v>0</v>
      </c>
      <c r="Q2525" s="111">
        <v>9566.27</v>
      </c>
      <c r="R2525" s="111">
        <v>0</v>
      </c>
      <c r="S2525" s="80">
        <v>94.901352874859072</v>
      </c>
      <c r="T2525" s="111">
        <v>94.9</v>
      </c>
      <c r="U2525" s="181">
        <v>44926</v>
      </c>
    </row>
    <row r="2526" spans="1:21" ht="13.5" thickBot="1" x14ac:dyDescent="0.25">
      <c r="A2526" s="226" t="s">
        <v>300</v>
      </c>
      <c r="B2526" s="138" t="s">
        <v>613</v>
      </c>
      <c r="C2526" s="182" t="s">
        <v>40</v>
      </c>
      <c r="D2526" s="183">
        <v>1967</v>
      </c>
      <c r="E2526" s="183">
        <v>1989</v>
      </c>
      <c r="F2526" s="182" t="s">
        <v>130</v>
      </c>
      <c r="G2526" s="182">
        <v>2</v>
      </c>
      <c r="H2526" s="151">
        <v>354.8</v>
      </c>
      <c r="I2526" s="151">
        <v>327.39999999999998</v>
      </c>
      <c r="J2526" s="829">
        <v>0</v>
      </c>
      <c r="K2526" s="352">
        <v>17</v>
      </c>
      <c r="L2526" s="104" t="s">
        <v>1030</v>
      </c>
      <c r="M2526" s="151">
        <v>278589</v>
      </c>
      <c r="N2526" s="151">
        <v>0</v>
      </c>
      <c r="O2526" s="151">
        <v>199439.08000000002</v>
      </c>
      <c r="P2526" s="151">
        <v>0</v>
      </c>
      <c r="Q2526" s="151">
        <v>79149.919999999998</v>
      </c>
      <c r="R2526" s="151">
        <v>0</v>
      </c>
      <c r="S2526" s="105">
        <v>785.20011273957152</v>
      </c>
      <c r="T2526" s="151">
        <v>785.2</v>
      </c>
      <c r="U2526" s="184">
        <v>44926</v>
      </c>
    </row>
    <row r="2527" spans="1:21" ht="13.5" thickBot="1" x14ac:dyDescent="0.25">
      <c r="A2527" s="87"/>
      <c r="B2527" s="131" t="s">
        <v>31</v>
      </c>
      <c r="C2527" s="132" t="s">
        <v>18</v>
      </c>
      <c r="D2527" s="132" t="s">
        <v>18</v>
      </c>
      <c r="E2527" s="132" t="s">
        <v>18</v>
      </c>
      <c r="F2527" s="132" t="s">
        <v>18</v>
      </c>
      <c r="G2527" s="132" t="s">
        <v>18</v>
      </c>
      <c r="H2527" s="133">
        <f>H2525</f>
        <v>354.8</v>
      </c>
      <c r="I2527" s="133">
        <f t="shared" ref="I2527:K2527" si="689">I2525</f>
        <v>327.39999999999998</v>
      </c>
      <c r="J2527" s="133">
        <f t="shared" si="689"/>
        <v>0</v>
      </c>
      <c r="K2527" s="350">
        <f t="shared" si="689"/>
        <v>17</v>
      </c>
      <c r="L2527" s="134" t="s">
        <v>18</v>
      </c>
      <c r="M2527" s="133">
        <f>M2526+M2525</f>
        <v>312260</v>
      </c>
      <c r="N2527" s="133">
        <f t="shared" ref="N2527:R2527" si="690">N2526+N2525</f>
        <v>0</v>
      </c>
      <c r="O2527" s="133">
        <f t="shared" si="690"/>
        <v>223543.81000000003</v>
      </c>
      <c r="P2527" s="133">
        <f t="shared" si="690"/>
        <v>0</v>
      </c>
      <c r="Q2527" s="133">
        <f t="shared" si="690"/>
        <v>88716.19</v>
      </c>
      <c r="R2527" s="133">
        <f t="shared" si="690"/>
        <v>0</v>
      </c>
      <c r="S2527" s="133" t="s">
        <v>18</v>
      </c>
      <c r="T2527" s="133" t="s">
        <v>18</v>
      </c>
      <c r="U2527" s="821" t="s">
        <v>18</v>
      </c>
    </row>
    <row r="2528" spans="1:21" ht="26.25" thickBot="1" x14ac:dyDescent="0.25">
      <c r="A2528" s="559" t="s">
        <v>303</v>
      </c>
      <c r="B2528" s="835" t="s">
        <v>523</v>
      </c>
      <c r="C2528" s="836" t="s">
        <v>18</v>
      </c>
      <c r="D2528" s="836" t="s">
        <v>18</v>
      </c>
      <c r="E2528" s="836" t="s">
        <v>18</v>
      </c>
      <c r="F2528" s="836" t="s">
        <v>18</v>
      </c>
      <c r="G2528" s="836" t="s">
        <v>18</v>
      </c>
      <c r="H2528" s="455">
        <f>H2532</f>
        <v>845.4</v>
      </c>
      <c r="I2528" s="455">
        <f>I2532</f>
        <v>746.7</v>
      </c>
      <c r="J2528" s="455">
        <f>J2532</f>
        <v>568.04999999999995</v>
      </c>
      <c r="K2528" s="456">
        <f>K2532</f>
        <v>26</v>
      </c>
      <c r="L2528" s="836" t="s">
        <v>18</v>
      </c>
      <c r="M2528" s="455">
        <v>3597213</v>
      </c>
      <c r="N2528" s="455">
        <v>0</v>
      </c>
      <c r="O2528" s="455">
        <v>2679718.84</v>
      </c>
      <c r="P2528" s="455">
        <v>0</v>
      </c>
      <c r="Q2528" s="455">
        <v>917494.15999999992</v>
      </c>
      <c r="R2528" s="455">
        <v>0</v>
      </c>
      <c r="S2528" s="837" t="s">
        <v>18</v>
      </c>
      <c r="T2528" s="837" t="s">
        <v>18</v>
      </c>
      <c r="U2528" s="838" t="s">
        <v>18</v>
      </c>
    </row>
    <row r="2529" spans="1:41" x14ac:dyDescent="0.2">
      <c r="A2529" s="223" t="s">
        <v>304</v>
      </c>
      <c r="B2529" s="45" t="s">
        <v>134</v>
      </c>
      <c r="C2529" s="22" t="s">
        <v>40</v>
      </c>
      <c r="D2529" s="907">
        <v>1979</v>
      </c>
      <c r="E2529" s="907"/>
      <c r="F2529" s="22" t="s">
        <v>130</v>
      </c>
      <c r="G2529" s="22">
        <v>2</v>
      </c>
      <c r="H2529" s="910">
        <v>845.4</v>
      </c>
      <c r="I2529" s="910">
        <v>746.7</v>
      </c>
      <c r="J2529" s="47">
        <v>568.04999999999995</v>
      </c>
      <c r="K2529" s="333">
        <v>26</v>
      </c>
      <c r="L2529" s="10" t="s">
        <v>34</v>
      </c>
      <c r="M2529" s="910">
        <v>316571</v>
      </c>
      <c r="N2529" s="910">
        <v>0</v>
      </c>
      <c r="O2529" s="910">
        <v>235827.37</v>
      </c>
      <c r="P2529" s="910">
        <v>0</v>
      </c>
      <c r="Q2529" s="910">
        <v>80743.63</v>
      </c>
      <c r="R2529" s="910">
        <v>0</v>
      </c>
      <c r="S2529" s="910">
        <f>M2529/I2529</f>
        <v>423.96009106736307</v>
      </c>
      <c r="T2529" s="910">
        <v>423.96</v>
      </c>
      <c r="U2529" s="236">
        <v>44926</v>
      </c>
    </row>
    <row r="2530" spans="1:41" x14ac:dyDescent="0.2">
      <c r="A2530" s="905" t="s">
        <v>304</v>
      </c>
      <c r="B2530" s="45" t="s">
        <v>134</v>
      </c>
      <c r="C2530" s="22" t="s">
        <v>40</v>
      </c>
      <c r="D2530" s="907">
        <v>1979</v>
      </c>
      <c r="E2530" s="907"/>
      <c r="F2530" s="22" t="s">
        <v>130</v>
      </c>
      <c r="G2530" s="22">
        <v>2</v>
      </c>
      <c r="H2530" s="910">
        <v>845.4</v>
      </c>
      <c r="I2530" s="910">
        <v>746.7</v>
      </c>
      <c r="J2530" s="47">
        <v>568.04999999999995</v>
      </c>
      <c r="K2530" s="333">
        <v>26</v>
      </c>
      <c r="L2530" s="10" t="s">
        <v>41</v>
      </c>
      <c r="M2530" s="910">
        <v>443122</v>
      </c>
      <c r="N2530" s="910">
        <v>0</v>
      </c>
      <c r="O2530" s="910">
        <v>330100.66000000003</v>
      </c>
      <c r="P2530" s="910">
        <v>0</v>
      </c>
      <c r="Q2530" s="910">
        <v>113021.34</v>
      </c>
      <c r="R2530" s="910">
        <v>0</v>
      </c>
      <c r="S2530" s="910">
        <f>M2530/I2530</f>
        <v>593.44047140752639</v>
      </c>
      <c r="T2530" s="910">
        <v>593.44000000000005</v>
      </c>
      <c r="U2530" s="236">
        <v>44926</v>
      </c>
    </row>
    <row r="2531" spans="1:41" ht="13.5" thickBot="1" x14ac:dyDescent="0.25">
      <c r="A2531" s="223" t="s">
        <v>304</v>
      </c>
      <c r="B2531" s="74" t="s">
        <v>134</v>
      </c>
      <c r="C2531" s="59" t="s">
        <v>40</v>
      </c>
      <c r="D2531" s="75">
        <v>1979</v>
      </c>
      <c r="E2531" s="75"/>
      <c r="F2531" s="59" t="s">
        <v>130</v>
      </c>
      <c r="G2531" s="59">
        <v>2</v>
      </c>
      <c r="H2531" s="60">
        <v>845.4</v>
      </c>
      <c r="I2531" s="60">
        <v>746.7</v>
      </c>
      <c r="J2531" s="77">
        <v>568.04999999999995</v>
      </c>
      <c r="K2531" s="358">
        <v>26</v>
      </c>
      <c r="L2531" s="63" t="s">
        <v>143</v>
      </c>
      <c r="M2531" s="60">
        <v>2837520</v>
      </c>
      <c r="N2531" s="60">
        <v>0</v>
      </c>
      <c r="O2531" s="60">
        <v>2113790.81</v>
      </c>
      <c r="P2531" s="60">
        <v>0</v>
      </c>
      <c r="Q2531" s="60">
        <v>723729.19</v>
      </c>
      <c r="R2531" s="60">
        <v>0</v>
      </c>
      <c r="S2531" s="60">
        <f>M2531/I2531</f>
        <v>3800.0803535556447</v>
      </c>
      <c r="T2531" s="60">
        <v>3800.08</v>
      </c>
      <c r="U2531" s="276">
        <v>44926</v>
      </c>
    </row>
    <row r="2532" spans="1:41" ht="13.5" thickBot="1" x14ac:dyDescent="0.25">
      <c r="A2532" s="87"/>
      <c r="B2532" s="274" t="s">
        <v>31</v>
      </c>
      <c r="C2532" s="25" t="s">
        <v>18</v>
      </c>
      <c r="D2532" s="34" t="s">
        <v>18</v>
      </c>
      <c r="E2532" s="34" t="s">
        <v>18</v>
      </c>
      <c r="F2532" s="25" t="s">
        <v>18</v>
      </c>
      <c r="G2532" s="25" t="s">
        <v>18</v>
      </c>
      <c r="H2532" s="7">
        <f>H2529</f>
        <v>845.4</v>
      </c>
      <c r="I2532" s="7">
        <f>I2529</f>
        <v>746.7</v>
      </c>
      <c r="J2532" s="82">
        <f>J2531</f>
        <v>568.04999999999995</v>
      </c>
      <c r="K2532" s="335">
        <f>K2529</f>
        <v>26</v>
      </c>
      <c r="L2532" s="123" t="s">
        <v>18</v>
      </c>
      <c r="M2532" s="7">
        <v>3597213</v>
      </c>
      <c r="N2532" s="7">
        <v>0</v>
      </c>
      <c r="O2532" s="7">
        <v>2679718.84</v>
      </c>
      <c r="P2532" s="7">
        <v>0</v>
      </c>
      <c r="Q2532" s="7">
        <v>917494.15999999992</v>
      </c>
      <c r="R2532" s="7">
        <v>0</v>
      </c>
      <c r="S2532" s="7" t="s">
        <v>18</v>
      </c>
      <c r="T2532" s="7" t="s">
        <v>18</v>
      </c>
      <c r="U2532" s="36" t="s">
        <v>18</v>
      </c>
    </row>
    <row r="2533" spans="1:41" ht="13.5" thickBot="1" x14ac:dyDescent="0.25">
      <c r="A2533" s="152" t="s">
        <v>633</v>
      </c>
      <c r="B2533" s="327" t="s">
        <v>635</v>
      </c>
      <c r="C2533" s="25" t="s">
        <v>18</v>
      </c>
      <c r="D2533" s="25" t="s">
        <v>18</v>
      </c>
      <c r="E2533" s="25" t="s">
        <v>18</v>
      </c>
      <c r="F2533" s="25" t="s">
        <v>18</v>
      </c>
      <c r="G2533" s="25" t="s">
        <v>18</v>
      </c>
      <c r="H2533" s="7">
        <v>0</v>
      </c>
      <c r="I2533" s="7">
        <v>0</v>
      </c>
      <c r="J2533" s="7">
        <v>0</v>
      </c>
      <c r="K2533" s="335">
        <v>0</v>
      </c>
      <c r="L2533" s="16" t="s">
        <v>18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  <c r="R2533" s="7">
        <v>0</v>
      </c>
      <c r="S2533" s="7" t="s">
        <v>18</v>
      </c>
      <c r="T2533" s="7" t="s">
        <v>18</v>
      </c>
      <c r="U2533" s="28" t="s">
        <v>18</v>
      </c>
      <c r="AO2533" s="451"/>
    </row>
    <row r="2534" spans="1:41" ht="13.5" thickBot="1" x14ac:dyDescent="0.25">
      <c r="A2534" s="328" t="s">
        <v>634</v>
      </c>
      <c r="B2534" s="329" t="s">
        <v>636</v>
      </c>
      <c r="C2534" s="165" t="s">
        <v>18</v>
      </c>
      <c r="D2534" s="165" t="s">
        <v>18</v>
      </c>
      <c r="E2534" s="165" t="s">
        <v>18</v>
      </c>
      <c r="F2534" s="165" t="s">
        <v>18</v>
      </c>
      <c r="G2534" s="165" t="s">
        <v>18</v>
      </c>
      <c r="H2534" s="166">
        <v>0</v>
      </c>
      <c r="I2534" s="166">
        <v>0</v>
      </c>
      <c r="J2534" s="166">
        <v>0</v>
      </c>
      <c r="K2534" s="336">
        <v>0</v>
      </c>
      <c r="L2534" s="167" t="s">
        <v>18</v>
      </c>
      <c r="M2534" s="166">
        <v>0</v>
      </c>
      <c r="N2534" s="166">
        <v>0</v>
      </c>
      <c r="O2534" s="166">
        <v>0</v>
      </c>
      <c r="P2534" s="166">
        <v>0</v>
      </c>
      <c r="Q2534" s="166">
        <v>0</v>
      </c>
      <c r="R2534" s="166">
        <v>0</v>
      </c>
      <c r="S2534" s="166" t="s">
        <v>18</v>
      </c>
      <c r="T2534" s="166" t="s">
        <v>18</v>
      </c>
      <c r="U2534" s="168" t="s">
        <v>18</v>
      </c>
    </row>
    <row r="2535" spans="1:41" s="330" customFormat="1" ht="26.25" thickBot="1" x14ac:dyDescent="0.25">
      <c r="A2535" s="152">
        <v>13</v>
      </c>
      <c r="B2535" s="124" t="s">
        <v>524</v>
      </c>
      <c r="C2535" s="25" t="s">
        <v>18</v>
      </c>
      <c r="D2535" s="34" t="s">
        <v>18</v>
      </c>
      <c r="E2535" s="34" t="s">
        <v>18</v>
      </c>
      <c r="F2535" s="25" t="s">
        <v>18</v>
      </c>
      <c r="G2535" s="25" t="s">
        <v>18</v>
      </c>
      <c r="H2535" s="82">
        <f>H2536+H2539+H2542+H2548+H2549+H2556</f>
        <v>17565.900000000001</v>
      </c>
      <c r="I2535" s="82">
        <f>I2536+I2539+I2542+I2548+I2549+I2556</f>
        <v>15088.399999999998</v>
      </c>
      <c r="J2535" s="82">
        <f>J2536+J2539+J2542+J2548+J2549+J2556</f>
        <v>4488.2</v>
      </c>
      <c r="K2535" s="359">
        <f>K2536+K2539+K2542+K2548+K2549+K2556</f>
        <v>447</v>
      </c>
      <c r="L2535" s="16" t="s">
        <v>18</v>
      </c>
      <c r="M2535" s="7">
        <f>M2536+M2542+M2548+M2549+M2556+M2539</f>
        <v>20508230</v>
      </c>
      <c r="N2535" s="82">
        <f t="shared" ref="N2535:R2535" si="691">N2536+N2542+N2548+N2549+N2556+N2539</f>
        <v>0</v>
      </c>
      <c r="O2535" s="82">
        <f t="shared" si="691"/>
        <v>10134030.08</v>
      </c>
      <c r="P2535" s="82">
        <f t="shared" si="691"/>
        <v>3416247.2700000005</v>
      </c>
      <c r="Q2535" s="82">
        <f t="shared" si="691"/>
        <v>6957952.6499999994</v>
      </c>
      <c r="R2535" s="82">
        <f t="shared" si="691"/>
        <v>0</v>
      </c>
      <c r="S2535" s="7" t="s">
        <v>18</v>
      </c>
      <c r="T2535" s="7" t="s">
        <v>18</v>
      </c>
      <c r="U2535" s="28" t="s">
        <v>18</v>
      </c>
      <c r="V2535" s="451"/>
      <c r="W2535" s="557"/>
      <c r="X2535" s="557"/>
      <c r="Y2535" s="557"/>
      <c r="Z2535" s="557"/>
      <c r="AA2535" s="557"/>
      <c r="AB2535" s="451"/>
      <c r="AC2535" s="451"/>
      <c r="AD2535" s="451"/>
      <c r="AE2535" s="451"/>
      <c r="AF2535" s="451"/>
      <c r="AG2535" s="451"/>
      <c r="AH2535" s="451"/>
      <c r="AI2535" s="451"/>
      <c r="AJ2535" s="451"/>
      <c r="AK2535" s="451"/>
      <c r="AL2535" s="451"/>
      <c r="AM2535" s="451"/>
      <c r="AN2535" s="451"/>
      <c r="AO2535" s="452"/>
    </row>
    <row r="2536" spans="1:41" x14ac:dyDescent="0.2">
      <c r="A2536" s="751" t="s">
        <v>308</v>
      </c>
      <c r="B2536" s="64" t="s">
        <v>187</v>
      </c>
      <c r="C2536" s="62" t="s">
        <v>18</v>
      </c>
      <c r="D2536" s="62" t="s">
        <v>18</v>
      </c>
      <c r="E2536" s="62" t="s">
        <v>18</v>
      </c>
      <c r="F2536" s="62" t="s">
        <v>18</v>
      </c>
      <c r="G2536" s="62" t="s">
        <v>18</v>
      </c>
      <c r="H2536" s="6">
        <f>H2538</f>
        <v>4711.7</v>
      </c>
      <c r="I2536" s="6">
        <f>I2538</f>
        <v>4251.3</v>
      </c>
      <c r="J2536" s="6">
        <f>J2538</f>
        <v>0</v>
      </c>
      <c r="K2536" s="364">
        <f>K2538</f>
        <v>70</v>
      </c>
      <c r="L2536" s="65" t="s">
        <v>18</v>
      </c>
      <c r="M2536" s="6">
        <v>2588744</v>
      </c>
      <c r="N2536" s="6">
        <v>0</v>
      </c>
      <c r="O2536" s="6">
        <v>1662901.7</v>
      </c>
      <c r="P2536" s="6">
        <v>0</v>
      </c>
      <c r="Q2536" s="6">
        <v>925842.3</v>
      </c>
      <c r="R2536" s="6">
        <v>0</v>
      </c>
      <c r="S2536" s="6" t="s">
        <v>18</v>
      </c>
      <c r="T2536" s="6" t="s">
        <v>18</v>
      </c>
      <c r="U2536" s="423" t="s">
        <v>18</v>
      </c>
    </row>
    <row r="2537" spans="1:41" ht="13.5" thickBot="1" x14ac:dyDescent="0.25">
      <c r="A2537" s="197" t="s">
        <v>310</v>
      </c>
      <c r="B2537" s="74" t="s">
        <v>525</v>
      </c>
      <c r="C2537" s="59" t="s">
        <v>40</v>
      </c>
      <c r="D2537" s="59">
        <v>1987</v>
      </c>
      <c r="E2537" s="59">
        <v>2016</v>
      </c>
      <c r="F2537" s="59" t="s">
        <v>410</v>
      </c>
      <c r="G2537" s="59">
        <v>5</v>
      </c>
      <c r="H2537" s="60">
        <v>4711.7</v>
      </c>
      <c r="I2537" s="60">
        <v>4251.3</v>
      </c>
      <c r="J2537" s="60">
        <v>0</v>
      </c>
      <c r="K2537" s="358">
        <v>70</v>
      </c>
      <c r="L2537" s="150" t="s">
        <v>48</v>
      </c>
      <c r="M2537" s="60">
        <v>2588744</v>
      </c>
      <c r="N2537" s="60">
        <v>0</v>
      </c>
      <c r="O2537" s="60">
        <v>1662901.7</v>
      </c>
      <c r="P2537" s="60">
        <v>0</v>
      </c>
      <c r="Q2537" s="60">
        <v>925842.3</v>
      </c>
      <c r="R2537" s="60">
        <v>0</v>
      </c>
      <c r="S2537" s="60">
        <v>608.92999999999995</v>
      </c>
      <c r="T2537" s="60">
        <v>608.92999999999995</v>
      </c>
      <c r="U2537" s="276">
        <v>44926</v>
      </c>
    </row>
    <row r="2538" spans="1:41" ht="13.5" thickBot="1" x14ac:dyDescent="0.25">
      <c r="A2538" s="87"/>
      <c r="B2538" s="33" t="s">
        <v>31</v>
      </c>
      <c r="C2538" s="25" t="s">
        <v>18</v>
      </c>
      <c r="D2538" s="25" t="s">
        <v>18</v>
      </c>
      <c r="E2538" s="25" t="s">
        <v>18</v>
      </c>
      <c r="F2538" s="25" t="s">
        <v>18</v>
      </c>
      <c r="G2538" s="25" t="s">
        <v>18</v>
      </c>
      <c r="H2538" s="7">
        <v>4711.7</v>
      </c>
      <c r="I2538" s="7">
        <v>4251.3</v>
      </c>
      <c r="J2538" s="115">
        <v>0</v>
      </c>
      <c r="K2538" s="361">
        <v>70</v>
      </c>
      <c r="L2538" s="16" t="s">
        <v>18</v>
      </c>
      <c r="M2538" s="7">
        <v>2588744</v>
      </c>
      <c r="N2538" s="7">
        <v>0</v>
      </c>
      <c r="O2538" s="7">
        <v>1662901.7</v>
      </c>
      <c r="P2538" s="7">
        <v>0</v>
      </c>
      <c r="Q2538" s="7">
        <v>925842.3</v>
      </c>
      <c r="R2538" s="7">
        <v>0</v>
      </c>
      <c r="S2538" s="7" t="s">
        <v>18</v>
      </c>
      <c r="T2538" s="7" t="s">
        <v>18</v>
      </c>
      <c r="U2538" s="28" t="s">
        <v>18</v>
      </c>
    </row>
    <row r="2539" spans="1:41" x14ac:dyDescent="0.2">
      <c r="A2539" s="545" t="s">
        <v>311</v>
      </c>
      <c r="B2539" s="44" t="s">
        <v>189</v>
      </c>
      <c r="C2539" s="19" t="s">
        <v>18</v>
      </c>
      <c r="D2539" s="19" t="s">
        <v>18</v>
      </c>
      <c r="E2539" s="19" t="s">
        <v>18</v>
      </c>
      <c r="F2539" s="19" t="s">
        <v>18</v>
      </c>
      <c r="G2539" s="19" t="s">
        <v>18</v>
      </c>
      <c r="H2539" s="13">
        <f>H2541</f>
        <v>4669.7</v>
      </c>
      <c r="I2539" s="13">
        <f>I2541</f>
        <v>3344.5</v>
      </c>
      <c r="J2539" s="13">
        <f>J2541</f>
        <v>1114.8</v>
      </c>
      <c r="K2539" s="345">
        <f>K2541</f>
        <v>114</v>
      </c>
      <c r="L2539" s="4" t="s">
        <v>18</v>
      </c>
      <c r="M2539" s="13">
        <f>M2541</f>
        <v>433815</v>
      </c>
      <c r="N2539" s="13">
        <f t="shared" ref="N2539:R2539" si="692">N2541</f>
        <v>0</v>
      </c>
      <c r="O2539" s="13">
        <f t="shared" si="692"/>
        <v>255962.4</v>
      </c>
      <c r="P2539" s="13">
        <f t="shared" si="692"/>
        <v>0</v>
      </c>
      <c r="Q2539" s="13">
        <f t="shared" si="692"/>
        <v>177852.6</v>
      </c>
      <c r="R2539" s="13">
        <f t="shared" si="692"/>
        <v>0</v>
      </c>
      <c r="S2539" s="13" t="s">
        <v>18</v>
      </c>
      <c r="T2539" s="13" t="s">
        <v>18</v>
      </c>
      <c r="U2539" s="414" t="s">
        <v>18</v>
      </c>
    </row>
    <row r="2540" spans="1:41" ht="26.25" thickBot="1" x14ac:dyDescent="0.25">
      <c r="A2540" s="226" t="s">
        <v>313</v>
      </c>
      <c r="B2540" s="74" t="s">
        <v>526</v>
      </c>
      <c r="C2540" s="59" t="s">
        <v>40</v>
      </c>
      <c r="D2540" s="75">
        <v>1987</v>
      </c>
      <c r="E2540" s="75">
        <v>1987</v>
      </c>
      <c r="F2540" s="76" t="s">
        <v>139</v>
      </c>
      <c r="G2540" s="59">
        <v>4</v>
      </c>
      <c r="H2540" s="60">
        <v>4669.7</v>
      </c>
      <c r="I2540" s="60">
        <v>3344.5</v>
      </c>
      <c r="J2540" s="60">
        <v>1114.8</v>
      </c>
      <c r="K2540" s="358">
        <v>114</v>
      </c>
      <c r="L2540" s="63" t="s">
        <v>96</v>
      </c>
      <c r="M2540" s="60">
        <v>433815</v>
      </c>
      <c r="N2540" s="60">
        <v>0</v>
      </c>
      <c r="O2540" s="60">
        <v>255962.4</v>
      </c>
      <c r="P2540" s="60">
        <v>0</v>
      </c>
      <c r="Q2540" s="60">
        <v>177852.6</v>
      </c>
      <c r="R2540" s="60">
        <v>0</v>
      </c>
      <c r="S2540" s="60">
        <f>M2540/H2540</f>
        <v>92.89997216095253</v>
      </c>
      <c r="T2540" s="60">
        <v>92.9</v>
      </c>
      <c r="U2540" s="276">
        <v>44926</v>
      </c>
    </row>
    <row r="2541" spans="1:41" ht="13.5" thickBot="1" x14ac:dyDescent="0.25">
      <c r="A2541" s="248"/>
      <c r="B2541" s="33" t="s">
        <v>31</v>
      </c>
      <c r="C2541" s="25" t="s">
        <v>18</v>
      </c>
      <c r="D2541" s="25" t="s">
        <v>18</v>
      </c>
      <c r="E2541" s="25" t="s">
        <v>18</v>
      </c>
      <c r="F2541" s="25" t="s">
        <v>18</v>
      </c>
      <c r="G2541" s="25" t="s">
        <v>18</v>
      </c>
      <c r="H2541" s="115">
        <f>H2540</f>
        <v>4669.7</v>
      </c>
      <c r="I2541" s="115">
        <f>I2540</f>
        <v>3344.5</v>
      </c>
      <c r="J2541" s="115">
        <f>J2540</f>
        <v>1114.8</v>
      </c>
      <c r="K2541" s="361">
        <f>K2540</f>
        <v>114</v>
      </c>
      <c r="L2541" s="16" t="s">
        <v>18</v>
      </c>
      <c r="M2541" s="7">
        <v>433815</v>
      </c>
      <c r="N2541" s="7">
        <v>0</v>
      </c>
      <c r="O2541" s="7">
        <v>255962.4</v>
      </c>
      <c r="P2541" s="7">
        <v>0</v>
      </c>
      <c r="Q2541" s="7">
        <v>177852.6</v>
      </c>
      <c r="R2541" s="7">
        <v>0</v>
      </c>
      <c r="S2541" s="7" t="s">
        <v>18</v>
      </c>
      <c r="T2541" s="7" t="s">
        <v>18</v>
      </c>
      <c r="U2541" s="28" t="s">
        <v>18</v>
      </c>
    </row>
    <row r="2542" spans="1:41" ht="14.25" x14ac:dyDescent="0.2">
      <c r="A2542" s="746" t="s">
        <v>317</v>
      </c>
      <c r="B2542" s="214" t="s">
        <v>315</v>
      </c>
      <c r="C2542" s="215" t="s">
        <v>18</v>
      </c>
      <c r="D2542" s="215" t="s">
        <v>18</v>
      </c>
      <c r="E2542" s="215" t="s">
        <v>18</v>
      </c>
      <c r="F2542" s="215" t="s">
        <v>18</v>
      </c>
      <c r="G2542" s="215" t="s">
        <v>18</v>
      </c>
      <c r="H2542" s="13">
        <f>H2544+H2547</f>
        <v>3230.9</v>
      </c>
      <c r="I2542" s="13">
        <f>I2544+I2547</f>
        <v>2970.5</v>
      </c>
      <c r="J2542" s="13">
        <f>J2544+J2547</f>
        <v>1319.4</v>
      </c>
      <c r="K2542" s="345">
        <f>K2544+K2547</f>
        <v>113</v>
      </c>
      <c r="L2542" s="518" t="s">
        <v>18</v>
      </c>
      <c r="M2542" s="13">
        <f>M2544+M2547</f>
        <v>5775365</v>
      </c>
      <c r="N2542" s="13">
        <f t="shared" ref="N2542:R2542" si="693">N2544+N2547</f>
        <v>0</v>
      </c>
      <c r="O2542" s="13">
        <f t="shared" si="693"/>
        <v>3450563.6599999997</v>
      </c>
      <c r="P2542" s="13">
        <f t="shared" si="693"/>
        <v>0</v>
      </c>
      <c r="Q2542" s="13">
        <f t="shared" si="693"/>
        <v>2324801.34</v>
      </c>
      <c r="R2542" s="13">
        <f t="shared" si="693"/>
        <v>0</v>
      </c>
      <c r="S2542" s="218" t="s">
        <v>18</v>
      </c>
      <c r="T2542" s="218" t="s">
        <v>18</v>
      </c>
      <c r="U2542" s="219" t="s">
        <v>18</v>
      </c>
    </row>
    <row r="2543" spans="1:41" ht="15.75" thickBot="1" x14ac:dyDescent="0.25">
      <c r="A2543" s="447" t="s">
        <v>882</v>
      </c>
      <c r="B2543" s="558" t="s">
        <v>888</v>
      </c>
      <c r="C2543" s="59" t="s">
        <v>40</v>
      </c>
      <c r="D2543" s="75">
        <v>1967</v>
      </c>
      <c r="E2543" s="75"/>
      <c r="F2543" s="848" t="s">
        <v>886</v>
      </c>
      <c r="G2543" s="59">
        <v>3</v>
      </c>
      <c r="H2543" s="60">
        <v>1592.9</v>
      </c>
      <c r="I2543" s="453">
        <v>1468.2</v>
      </c>
      <c r="J2543" s="60">
        <v>659.7</v>
      </c>
      <c r="K2543" s="358">
        <v>60</v>
      </c>
      <c r="L2543" s="104" t="s">
        <v>49</v>
      </c>
      <c r="M2543" s="32">
        <v>4495268</v>
      </c>
      <c r="N2543" s="60">
        <v>0</v>
      </c>
      <c r="O2543" s="60">
        <v>2685753.78</v>
      </c>
      <c r="P2543" s="60">
        <v>0</v>
      </c>
      <c r="Q2543" s="60">
        <v>1809514.22</v>
      </c>
      <c r="R2543" s="60">
        <v>0</v>
      </c>
      <c r="S2543" s="60">
        <f>M2543/J2543</f>
        <v>6814.1094436865233</v>
      </c>
      <c r="T2543" s="60">
        <v>6814.11</v>
      </c>
      <c r="U2543" s="276">
        <v>44926</v>
      </c>
    </row>
    <row r="2544" spans="1:41" ht="15" thickBot="1" x14ac:dyDescent="0.25">
      <c r="A2544" s="154"/>
      <c r="B2544" s="394" t="s">
        <v>31</v>
      </c>
      <c r="C2544" s="25" t="s">
        <v>18</v>
      </c>
      <c r="D2544" s="25" t="s">
        <v>18</v>
      </c>
      <c r="E2544" s="25" t="s">
        <v>18</v>
      </c>
      <c r="F2544" s="25" t="s">
        <v>18</v>
      </c>
      <c r="G2544" s="25" t="s">
        <v>18</v>
      </c>
      <c r="H2544" s="7">
        <f>H2543</f>
        <v>1592.9</v>
      </c>
      <c r="I2544" s="7">
        <f>I2543</f>
        <v>1468.2</v>
      </c>
      <c r="J2544" s="7">
        <f>J2543</f>
        <v>659.7</v>
      </c>
      <c r="K2544" s="335">
        <f>K2543</f>
        <v>60</v>
      </c>
      <c r="L2544" s="397" t="s">
        <v>18</v>
      </c>
      <c r="M2544" s="7">
        <v>4495268</v>
      </c>
      <c r="N2544" s="7">
        <v>0</v>
      </c>
      <c r="O2544" s="7">
        <v>2685753.78</v>
      </c>
      <c r="P2544" s="7">
        <v>0</v>
      </c>
      <c r="Q2544" s="7">
        <v>1809514.22</v>
      </c>
      <c r="R2544" s="7">
        <v>0</v>
      </c>
      <c r="S2544" s="7" t="s">
        <v>18</v>
      </c>
      <c r="T2544" s="7" t="s">
        <v>18</v>
      </c>
      <c r="U2544" s="28" t="s">
        <v>18</v>
      </c>
    </row>
    <row r="2545" spans="1:21" ht="15" x14ac:dyDescent="0.2">
      <c r="A2545" s="587" t="s">
        <v>883</v>
      </c>
      <c r="B2545" s="415" t="s">
        <v>887</v>
      </c>
      <c r="C2545" s="38" t="s">
        <v>40</v>
      </c>
      <c r="D2545" s="39">
        <v>1968</v>
      </c>
      <c r="E2545" s="39"/>
      <c r="F2545" s="849" t="s">
        <v>886</v>
      </c>
      <c r="G2545" s="38">
        <v>3</v>
      </c>
      <c r="H2545" s="40">
        <v>1638</v>
      </c>
      <c r="I2545" s="459">
        <v>1502.3</v>
      </c>
      <c r="J2545" s="40">
        <v>659.7</v>
      </c>
      <c r="K2545" s="353">
        <v>53</v>
      </c>
      <c r="L2545" s="8" t="s">
        <v>34</v>
      </c>
      <c r="M2545" s="40">
        <v>709729</v>
      </c>
      <c r="N2545" s="40">
        <v>0</v>
      </c>
      <c r="O2545" s="40">
        <v>424036.42</v>
      </c>
      <c r="P2545" s="40">
        <v>0</v>
      </c>
      <c r="Q2545" s="40">
        <v>285692.58</v>
      </c>
      <c r="R2545" s="40">
        <v>0</v>
      </c>
      <c r="S2545" s="40">
        <f>M2545/H2545</f>
        <v>433.28998778998778</v>
      </c>
      <c r="T2545" s="40">
        <v>433.29</v>
      </c>
      <c r="U2545" s="186">
        <v>44926</v>
      </c>
    </row>
    <row r="2546" spans="1:21" ht="15.75" thickBot="1" x14ac:dyDescent="0.25">
      <c r="A2546" s="447" t="s">
        <v>883</v>
      </c>
      <c r="B2546" s="404" t="s">
        <v>887</v>
      </c>
      <c r="C2546" s="59" t="s">
        <v>40</v>
      </c>
      <c r="D2546" s="75">
        <v>1968</v>
      </c>
      <c r="E2546" s="75"/>
      <c r="F2546" s="848" t="s">
        <v>886</v>
      </c>
      <c r="G2546" s="59">
        <v>3</v>
      </c>
      <c r="H2546" s="60">
        <v>1638</v>
      </c>
      <c r="I2546" s="453">
        <v>1502.3</v>
      </c>
      <c r="J2546" s="60">
        <v>659.7</v>
      </c>
      <c r="K2546" s="358">
        <v>53</v>
      </c>
      <c r="L2546" s="63" t="s">
        <v>41</v>
      </c>
      <c r="M2546" s="32">
        <v>570368</v>
      </c>
      <c r="N2546" s="32">
        <v>0</v>
      </c>
      <c r="O2546" s="32">
        <v>340773.46</v>
      </c>
      <c r="P2546" s="32">
        <v>0</v>
      </c>
      <c r="Q2546" s="32">
        <v>229594.54</v>
      </c>
      <c r="R2546" s="32">
        <v>0</v>
      </c>
      <c r="S2546" s="60">
        <f>M2546/H2546</f>
        <v>348.21001221001222</v>
      </c>
      <c r="T2546" s="60">
        <v>348.21</v>
      </c>
      <c r="U2546" s="276">
        <v>44926</v>
      </c>
    </row>
    <row r="2547" spans="1:21" ht="15" thickBot="1" x14ac:dyDescent="0.25">
      <c r="A2547" s="154"/>
      <c r="B2547" s="394" t="s">
        <v>31</v>
      </c>
      <c r="C2547" s="25" t="s">
        <v>18</v>
      </c>
      <c r="D2547" s="25" t="s">
        <v>18</v>
      </c>
      <c r="E2547" s="25" t="s">
        <v>18</v>
      </c>
      <c r="F2547" s="25" t="s">
        <v>18</v>
      </c>
      <c r="G2547" s="25" t="s">
        <v>18</v>
      </c>
      <c r="H2547" s="7">
        <f>H2545</f>
        <v>1638</v>
      </c>
      <c r="I2547" s="7">
        <f>I2545</f>
        <v>1502.3</v>
      </c>
      <c r="J2547" s="7">
        <f>J2545</f>
        <v>659.7</v>
      </c>
      <c r="K2547" s="335">
        <f>K2545</f>
        <v>53</v>
      </c>
      <c r="L2547" s="397" t="s">
        <v>18</v>
      </c>
      <c r="M2547" s="7">
        <v>1280097</v>
      </c>
      <c r="N2547" s="7">
        <v>0</v>
      </c>
      <c r="O2547" s="7">
        <v>764809.88</v>
      </c>
      <c r="P2547" s="7">
        <v>0</v>
      </c>
      <c r="Q2547" s="7">
        <v>515287.12</v>
      </c>
      <c r="R2547" s="7">
        <v>0</v>
      </c>
      <c r="S2547" s="7" t="s">
        <v>18</v>
      </c>
      <c r="T2547" s="7" t="s">
        <v>18</v>
      </c>
      <c r="U2547" s="842" t="s">
        <v>18</v>
      </c>
    </row>
    <row r="2548" spans="1:21" ht="13.5" thickBot="1" x14ac:dyDescent="0.25">
      <c r="A2548" s="559" t="s">
        <v>318</v>
      </c>
      <c r="B2548" s="400" t="s">
        <v>316</v>
      </c>
      <c r="C2548" s="460" t="s">
        <v>18</v>
      </c>
      <c r="D2548" s="460" t="s">
        <v>18</v>
      </c>
      <c r="E2548" s="460" t="s">
        <v>18</v>
      </c>
      <c r="F2548" s="460" t="s">
        <v>18</v>
      </c>
      <c r="G2548" s="460" t="s">
        <v>18</v>
      </c>
      <c r="H2548" s="455">
        <v>0</v>
      </c>
      <c r="I2548" s="455">
        <v>0</v>
      </c>
      <c r="J2548" s="455">
        <v>0</v>
      </c>
      <c r="K2548" s="456">
        <v>0</v>
      </c>
      <c r="L2548" s="461" t="s">
        <v>18</v>
      </c>
      <c r="M2548" s="455">
        <v>0</v>
      </c>
      <c r="N2548" s="455">
        <v>0</v>
      </c>
      <c r="O2548" s="455">
        <v>0</v>
      </c>
      <c r="P2548" s="455">
        <v>0</v>
      </c>
      <c r="Q2548" s="455">
        <v>0</v>
      </c>
      <c r="R2548" s="455">
        <v>0</v>
      </c>
      <c r="S2548" s="455" t="s">
        <v>18</v>
      </c>
      <c r="T2548" s="455" t="s">
        <v>18</v>
      </c>
      <c r="U2548" s="457" t="s">
        <v>18</v>
      </c>
    </row>
    <row r="2549" spans="1:21" ht="22.5" customHeight="1" thickBot="1" x14ac:dyDescent="0.25">
      <c r="A2549" s="154" t="s">
        <v>312</v>
      </c>
      <c r="B2549" s="124" t="s">
        <v>319</v>
      </c>
      <c r="C2549" s="25" t="s">
        <v>18</v>
      </c>
      <c r="D2549" s="25" t="s">
        <v>18</v>
      </c>
      <c r="E2549" s="25" t="s">
        <v>18</v>
      </c>
      <c r="F2549" s="25" t="s">
        <v>18</v>
      </c>
      <c r="G2549" s="25" t="s">
        <v>18</v>
      </c>
      <c r="H2549" s="7">
        <f>H2551+H2553+H2555</f>
        <v>4953.6000000000004</v>
      </c>
      <c r="I2549" s="7">
        <f t="shared" ref="I2549:K2549" si="694">I2551+I2553+I2555</f>
        <v>4522.0999999999995</v>
      </c>
      <c r="J2549" s="7">
        <f t="shared" si="694"/>
        <v>2054</v>
      </c>
      <c r="K2549" s="335">
        <f t="shared" si="694"/>
        <v>150</v>
      </c>
      <c r="L2549" s="16" t="s">
        <v>18</v>
      </c>
      <c r="M2549" s="7">
        <f>M2551+M2553+M2555</f>
        <v>11710306</v>
      </c>
      <c r="N2549" s="7">
        <f t="shared" ref="N2549:R2549" si="695">N2551+N2553+N2555</f>
        <v>0</v>
      </c>
      <c r="O2549" s="7">
        <f t="shared" si="695"/>
        <v>4764602.3199999994</v>
      </c>
      <c r="P2549" s="7">
        <f t="shared" si="695"/>
        <v>3416247.2700000005</v>
      </c>
      <c r="Q2549" s="7">
        <f t="shared" si="695"/>
        <v>3529456.41</v>
      </c>
      <c r="R2549" s="7">
        <f t="shared" si="695"/>
        <v>0</v>
      </c>
      <c r="S2549" s="7" t="s">
        <v>18</v>
      </c>
      <c r="T2549" s="7" t="s">
        <v>18</v>
      </c>
      <c r="U2549" s="28" t="s">
        <v>18</v>
      </c>
    </row>
    <row r="2550" spans="1:21" x14ac:dyDescent="0.2">
      <c r="A2550" s="905" t="s">
        <v>1125</v>
      </c>
      <c r="B2550" s="45" t="s">
        <v>1122</v>
      </c>
      <c r="C2550" s="22" t="s">
        <v>40</v>
      </c>
      <c r="D2550" s="907">
        <v>1982</v>
      </c>
      <c r="E2550" s="907"/>
      <c r="F2550" s="55">
        <v>24.15</v>
      </c>
      <c r="G2550" s="22">
        <v>4</v>
      </c>
      <c r="H2550" s="910">
        <v>1630.9</v>
      </c>
      <c r="I2550" s="50">
        <v>1505.3</v>
      </c>
      <c r="J2550" s="50">
        <v>687</v>
      </c>
      <c r="K2550" s="462">
        <v>47</v>
      </c>
      <c r="L2550" s="2" t="s">
        <v>49</v>
      </c>
      <c r="M2550" s="40">
        <v>3916738</v>
      </c>
      <c r="N2550" s="51">
        <v>0</v>
      </c>
      <c r="O2550" s="51">
        <f>M2550-Q2550</f>
        <v>2250008.0499999998</v>
      </c>
      <c r="P2550" s="51">
        <v>0</v>
      </c>
      <c r="Q2550" s="51">
        <v>1666729.95</v>
      </c>
      <c r="R2550" s="51">
        <v>0</v>
      </c>
      <c r="S2550" s="910">
        <v>5701.22</v>
      </c>
      <c r="T2550" s="910">
        <v>5701.22</v>
      </c>
      <c r="U2550" s="236">
        <v>44926</v>
      </c>
    </row>
    <row r="2551" spans="1:21" x14ac:dyDescent="0.2">
      <c r="A2551" s="905"/>
      <c r="B2551" s="596" t="s">
        <v>31</v>
      </c>
      <c r="C2551" s="19" t="s">
        <v>18</v>
      </c>
      <c r="D2551" s="19" t="s">
        <v>18</v>
      </c>
      <c r="E2551" s="19" t="s">
        <v>18</v>
      </c>
      <c r="F2551" s="19" t="s">
        <v>18</v>
      </c>
      <c r="G2551" s="19" t="s">
        <v>18</v>
      </c>
      <c r="H2551" s="13">
        <f>H2550</f>
        <v>1630.9</v>
      </c>
      <c r="I2551" s="13">
        <f t="shared" ref="I2551:K2551" si="696">I2550</f>
        <v>1505.3</v>
      </c>
      <c r="J2551" s="13">
        <f t="shared" si="696"/>
        <v>687</v>
      </c>
      <c r="K2551" s="547">
        <f t="shared" si="696"/>
        <v>47</v>
      </c>
      <c r="L2551" s="2"/>
      <c r="M2551" s="6">
        <f>M2550</f>
        <v>3916738</v>
      </c>
      <c r="N2551" s="6">
        <f t="shared" ref="N2551:R2551" si="697">N2550</f>
        <v>0</v>
      </c>
      <c r="O2551" s="6">
        <f t="shared" si="697"/>
        <v>2250008.0499999998</v>
      </c>
      <c r="P2551" s="6">
        <f t="shared" si="697"/>
        <v>0</v>
      </c>
      <c r="Q2551" s="6">
        <f t="shared" si="697"/>
        <v>1666729.95</v>
      </c>
      <c r="R2551" s="6">
        <f t="shared" si="697"/>
        <v>0</v>
      </c>
      <c r="S2551" s="19" t="s">
        <v>18</v>
      </c>
      <c r="T2551" s="19" t="s">
        <v>18</v>
      </c>
      <c r="U2551" s="414" t="s">
        <v>18</v>
      </c>
    </row>
    <row r="2552" spans="1:21" x14ac:dyDescent="0.2">
      <c r="A2552" s="905" t="s">
        <v>1126</v>
      </c>
      <c r="B2552" s="847" t="s">
        <v>1123</v>
      </c>
      <c r="C2552" s="22" t="s">
        <v>40</v>
      </c>
      <c r="D2552" s="907">
        <v>1980</v>
      </c>
      <c r="E2552" s="907"/>
      <c r="F2552" s="55">
        <v>24.15</v>
      </c>
      <c r="G2552" s="22">
        <v>4</v>
      </c>
      <c r="H2552" s="910">
        <v>1679.6</v>
      </c>
      <c r="I2552" s="50">
        <v>1533.1</v>
      </c>
      <c r="J2552" s="50">
        <v>687</v>
      </c>
      <c r="K2552" s="462">
        <v>46</v>
      </c>
      <c r="L2552" s="2" t="s">
        <v>49</v>
      </c>
      <c r="M2552" s="40">
        <v>3916738</v>
      </c>
      <c r="N2552" s="51">
        <v>0</v>
      </c>
      <c r="O2552" s="51">
        <f>M2552-Q2552</f>
        <v>2250008.0499999998</v>
      </c>
      <c r="P2552" s="51">
        <v>0</v>
      </c>
      <c r="Q2552" s="51">
        <v>1666729.95</v>
      </c>
      <c r="R2552" s="51">
        <v>0</v>
      </c>
      <c r="S2552" s="910">
        <v>5701.22</v>
      </c>
      <c r="T2552" s="910">
        <v>5701.22</v>
      </c>
      <c r="U2552" s="236">
        <v>44926</v>
      </c>
    </row>
    <row r="2553" spans="1:21" x14ac:dyDescent="0.2">
      <c r="A2553" s="905"/>
      <c r="B2553" s="596" t="s">
        <v>31</v>
      </c>
      <c r="C2553" s="19" t="s">
        <v>18</v>
      </c>
      <c r="D2553" s="19" t="s">
        <v>18</v>
      </c>
      <c r="E2553" s="19" t="s">
        <v>18</v>
      </c>
      <c r="F2553" s="19" t="s">
        <v>18</v>
      </c>
      <c r="G2553" s="19" t="s">
        <v>18</v>
      </c>
      <c r="H2553" s="13">
        <f>H2552</f>
        <v>1679.6</v>
      </c>
      <c r="I2553" s="13">
        <f t="shared" ref="I2553:K2553" si="698">I2552</f>
        <v>1533.1</v>
      </c>
      <c r="J2553" s="13">
        <f t="shared" si="698"/>
        <v>687</v>
      </c>
      <c r="K2553" s="547">
        <f t="shared" si="698"/>
        <v>46</v>
      </c>
      <c r="L2553" s="2"/>
      <c r="M2553" s="6">
        <f>M2552</f>
        <v>3916738</v>
      </c>
      <c r="N2553" s="6">
        <f t="shared" ref="N2553:R2553" si="699">N2552</f>
        <v>0</v>
      </c>
      <c r="O2553" s="6">
        <f t="shared" si="699"/>
        <v>2250008.0499999998</v>
      </c>
      <c r="P2553" s="6">
        <f t="shared" si="699"/>
        <v>0</v>
      </c>
      <c r="Q2553" s="6">
        <f t="shared" si="699"/>
        <v>1666729.95</v>
      </c>
      <c r="R2553" s="6">
        <f t="shared" si="699"/>
        <v>0</v>
      </c>
      <c r="S2553" s="19" t="s">
        <v>18</v>
      </c>
      <c r="T2553" s="19" t="s">
        <v>18</v>
      </c>
      <c r="U2553" s="414" t="s">
        <v>18</v>
      </c>
    </row>
    <row r="2554" spans="1:21" x14ac:dyDescent="0.2">
      <c r="A2554" s="442" t="s">
        <v>1127</v>
      </c>
      <c r="B2554" s="847" t="s">
        <v>1124</v>
      </c>
      <c r="C2554" s="22" t="s">
        <v>40</v>
      </c>
      <c r="D2554" s="907">
        <v>1981</v>
      </c>
      <c r="E2554" s="907"/>
      <c r="F2554" s="55">
        <v>24.15</v>
      </c>
      <c r="G2554" s="22">
        <v>4</v>
      </c>
      <c r="H2554" s="910">
        <v>1643.1</v>
      </c>
      <c r="I2554" s="50">
        <v>1483.7</v>
      </c>
      <c r="J2554" s="50">
        <v>680</v>
      </c>
      <c r="K2554" s="462">
        <v>57</v>
      </c>
      <c r="L2554" s="2" t="s">
        <v>49</v>
      </c>
      <c r="M2554" s="40">
        <v>3876830</v>
      </c>
      <c r="N2554" s="51">
        <v>0</v>
      </c>
      <c r="O2554" s="51">
        <v>264586.21999999997</v>
      </c>
      <c r="P2554" s="51">
        <f>M2554-O2554-Q2554</f>
        <v>3416247.2700000005</v>
      </c>
      <c r="Q2554" s="51">
        <v>195996.51</v>
      </c>
      <c r="R2554" s="51">
        <v>0</v>
      </c>
      <c r="S2554" s="910">
        <v>5701.22</v>
      </c>
      <c r="T2554" s="910">
        <v>5701.22</v>
      </c>
      <c r="U2554" s="236">
        <v>44926</v>
      </c>
    </row>
    <row r="2555" spans="1:21" x14ac:dyDescent="0.2">
      <c r="A2555" s="905"/>
      <c r="B2555" s="596" t="s">
        <v>31</v>
      </c>
      <c r="C2555" s="19" t="s">
        <v>18</v>
      </c>
      <c r="D2555" s="19" t="s">
        <v>18</v>
      </c>
      <c r="E2555" s="19" t="s">
        <v>18</v>
      </c>
      <c r="F2555" s="19" t="s">
        <v>18</v>
      </c>
      <c r="G2555" s="19" t="s">
        <v>18</v>
      </c>
      <c r="H2555" s="13">
        <f>H2554</f>
        <v>1643.1</v>
      </c>
      <c r="I2555" s="13">
        <f t="shared" ref="I2555:K2555" si="700">I2554</f>
        <v>1483.7</v>
      </c>
      <c r="J2555" s="13">
        <f t="shared" si="700"/>
        <v>680</v>
      </c>
      <c r="K2555" s="547">
        <f t="shared" si="700"/>
        <v>57</v>
      </c>
      <c r="L2555" s="4" t="s">
        <v>18</v>
      </c>
      <c r="M2555" s="6">
        <f>M2554</f>
        <v>3876830</v>
      </c>
      <c r="N2555" s="6">
        <f t="shared" ref="N2555:R2555" si="701">N2554</f>
        <v>0</v>
      </c>
      <c r="O2555" s="6">
        <f t="shared" si="701"/>
        <v>264586.21999999997</v>
      </c>
      <c r="P2555" s="6">
        <f t="shared" si="701"/>
        <v>3416247.2700000005</v>
      </c>
      <c r="Q2555" s="6">
        <f t="shared" si="701"/>
        <v>195996.51</v>
      </c>
      <c r="R2555" s="6">
        <f t="shared" si="701"/>
        <v>0</v>
      </c>
      <c r="S2555" s="13" t="s">
        <v>18</v>
      </c>
      <c r="T2555" s="13" t="s">
        <v>18</v>
      </c>
      <c r="U2555" s="414" t="s">
        <v>18</v>
      </c>
    </row>
    <row r="2556" spans="1:21" ht="13.5" thickBot="1" x14ac:dyDescent="0.25">
      <c r="A2556" s="698" t="s">
        <v>309</v>
      </c>
      <c r="B2556" s="116" t="s">
        <v>188</v>
      </c>
      <c r="C2556" s="117" t="s">
        <v>18</v>
      </c>
      <c r="D2556" s="117" t="s">
        <v>18</v>
      </c>
      <c r="E2556" s="117" t="s">
        <v>18</v>
      </c>
      <c r="F2556" s="117" t="s">
        <v>18</v>
      </c>
      <c r="G2556" s="117" t="s">
        <v>18</v>
      </c>
      <c r="H2556" s="119">
        <v>0</v>
      </c>
      <c r="I2556" s="119">
        <v>0</v>
      </c>
      <c r="J2556" s="119">
        <v>0</v>
      </c>
      <c r="K2556" s="185">
        <v>0</v>
      </c>
      <c r="L2556" s="118" t="s">
        <v>18</v>
      </c>
      <c r="M2556" s="119">
        <v>0</v>
      </c>
      <c r="N2556" s="119">
        <v>0</v>
      </c>
      <c r="O2556" s="119">
        <v>0</v>
      </c>
      <c r="P2556" s="119">
        <v>0</v>
      </c>
      <c r="Q2556" s="119">
        <v>0</v>
      </c>
      <c r="R2556" s="119">
        <v>0</v>
      </c>
      <c r="S2556" s="119" t="s">
        <v>18</v>
      </c>
      <c r="T2556" s="119" t="s">
        <v>18</v>
      </c>
      <c r="U2556" s="434" t="s">
        <v>18</v>
      </c>
    </row>
    <row r="2557" spans="1:21" ht="30" customHeight="1" thickBot="1" x14ac:dyDescent="0.25">
      <c r="A2557" s="152">
        <v>14</v>
      </c>
      <c r="B2557" s="126" t="s">
        <v>148</v>
      </c>
      <c r="C2557" s="25" t="s">
        <v>18</v>
      </c>
      <c r="D2557" s="25" t="s">
        <v>18</v>
      </c>
      <c r="E2557" s="25" t="s">
        <v>18</v>
      </c>
      <c r="F2557" s="25" t="s">
        <v>18</v>
      </c>
      <c r="G2557" s="25" t="s">
        <v>18</v>
      </c>
      <c r="H2557" s="82">
        <f>H2558+H2568+H2571</f>
        <v>8512.6</v>
      </c>
      <c r="I2557" s="82">
        <f>I2558+I2568+I2571</f>
        <v>7438.0000000000009</v>
      </c>
      <c r="J2557" s="82">
        <f>J2558+J2568+J2571</f>
        <v>1025.1600000000001</v>
      </c>
      <c r="K2557" s="359">
        <f>K2558+K2568+K2571</f>
        <v>207</v>
      </c>
      <c r="L2557" s="16" t="s">
        <v>18</v>
      </c>
      <c r="M2557" s="7">
        <f>M2558+M2565+M2568</f>
        <v>38095840</v>
      </c>
      <c r="N2557" s="82">
        <f t="shared" ref="N2557:R2557" si="702">N2558+N2565+N2568</f>
        <v>0</v>
      </c>
      <c r="O2557" s="82">
        <f t="shared" si="702"/>
        <v>26262034.129999999</v>
      </c>
      <c r="P2557" s="82">
        <f t="shared" si="702"/>
        <v>0</v>
      </c>
      <c r="Q2557" s="82">
        <f t="shared" si="702"/>
        <v>11833805.870000001</v>
      </c>
      <c r="R2557" s="82">
        <f t="shared" si="702"/>
        <v>0</v>
      </c>
      <c r="S2557" s="7" t="s">
        <v>18</v>
      </c>
      <c r="T2557" s="7" t="s">
        <v>18</v>
      </c>
      <c r="U2557" s="28" t="s">
        <v>18</v>
      </c>
    </row>
    <row r="2558" spans="1:21" ht="13.5" thickBot="1" x14ac:dyDescent="0.25">
      <c r="A2558" s="155" t="s">
        <v>322</v>
      </c>
      <c r="B2558" s="27" t="s">
        <v>190</v>
      </c>
      <c r="C2558" s="25" t="s">
        <v>18</v>
      </c>
      <c r="D2558" s="25" t="s">
        <v>18</v>
      </c>
      <c r="E2558" s="25" t="s">
        <v>18</v>
      </c>
      <c r="F2558" s="25" t="s">
        <v>18</v>
      </c>
      <c r="G2558" s="25" t="s">
        <v>18</v>
      </c>
      <c r="H2558" s="7">
        <f>H2560+H2564</f>
        <v>1412.8000000000002</v>
      </c>
      <c r="I2558" s="7">
        <f t="shared" ref="I2558:K2558" si="703">I2560+I2564</f>
        <v>1031.5999999999999</v>
      </c>
      <c r="J2558" s="7">
        <f t="shared" si="703"/>
        <v>723.6</v>
      </c>
      <c r="K2558" s="335">
        <f t="shared" si="703"/>
        <v>45</v>
      </c>
      <c r="L2558" s="16" t="s">
        <v>18</v>
      </c>
      <c r="M2558" s="7">
        <f>M2560+M2562+M2564</f>
        <v>11426457</v>
      </c>
      <c r="N2558" s="7">
        <f t="shared" ref="N2558:R2558" si="704">N2560+N2562+N2564</f>
        <v>0</v>
      </c>
      <c r="O2558" s="7">
        <f t="shared" si="704"/>
        <v>7964108</v>
      </c>
      <c r="P2558" s="7">
        <f t="shared" si="704"/>
        <v>0</v>
      </c>
      <c r="Q2558" s="7">
        <f t="shared" si="704"/>
        <v>3462349</v>
      </c>
      <c r="R2558" s="7">
        <f t="shared" si="704"/>
        <v>0</v>
      </c>
      <c r="S2558" s="7" t="s">
        <v>18</v>
      </c>
      <c r="T2558" s="7" t="s">
        <v>18</v>
      </c>
      <c r="U2558" s="28" t="s">
        <v>18</v>
      </c>
    </row>
    <row r="2559" spans="1:21" x14ac:dyDescent="0.2">
      <c r="A2559" s="442" t="s">
        <v>323</v>
      </c>
      <c r="B2559" s="42" t="s">
        <v>456</v>
      </c>
      <c r="C2559" s="22" t="s">
        <v>40</v>
      </c>
      <c r="D2559" s="22">
        <v>1963</v>
      </c>
      <c r="E2559" s="22" t="s">
        <v>1133</v>
      </c>
      <c r="F2559" s="46" t="s">
        <v>141</v>
      </c>
      <c r="G2559" s="22">
        <v>2</v>
      </c>
      <c r="H2559" s="910">
        <v>577.20000000000005</v>
      </c>
      <c r="I2559" s="910">
        <v>516</v>
      </c>
      <c r="J2559" s="910">
        <v>334.6</v>
      </c>
      <c r="K2559" s="333">
        <v>26</v>
      </c>
      <c r="L2559" s="850" t="s">
        <v>136</v>
      </c>
      <c r="M2559" s="910">
        <v>8474271</v>
      </c>
      <c r="N2559" s="910">
        <v>0</v>
      </c>
      <c r="O2559" s="910">
        <v>5906468.5999999996</v>
      </c>
      <c r="P2559" s="910">
        <v>0</v>
      </c>
      <c r="Q2559" s="910">
        <v>2567802.4</v>
      </c>
      <c r="R2559" s="910">
        <v>0</v>
      </c>
      <c r="S2559" s="910">
        <f>M2559/H2559</f>
        <v>14681.689189189188</v>
      </c>
      <c r="T2559" s="910">
        <v>14681.69</v>
      </c>
      <c r="U2559" s="236">
        <v>44926</v>
      </c>
    </row>
    <row r="2560" spans="1:21" x14ac:dyDescent="0.2">
      <c r="A2560" s="545"/>
      <c r="B2560" s="41" t="s">
        <v>31</v>
      </c>
      <c r="C2560" s="19" t="s">
        <v>18</v>
      </c>
      <c r="D2560" s="19" t="s">
        <v>18</v>
      </c>
      <c r="E2560" s="19" t="s">
        <v>18</v>
      </c>
      <c r="F2560" s="19" t="s">
        <v>18</v>
      </c>
      <c r="G2560" s="19" t="s">
        <v>18</v>
      </c>
      <c r="H2560" s="13">
        <f>H2559</f>
        <v>577.20000000000005</v>
      </c>
      <c r="I2560" s="13">
        <f t="shared" ref="I2560:K2560" si="705">I2559</f>
        <v>516</v>
      </c>
      <c r="J2560" s="13">
        <f t="shared" si="705"/>
        <v>334.6</v>
      </c>
      <c r="K2560" s="345">
        <f t="shared" si="705"/>
        <v>26</v>
      </c>
      <c r="L2560" s="852" t="s">
        <v>18</v>
      </c>
      <c r="M2560" s="13">
        <f>M2559</f>
        <v>8474271</v>
      </c>
      <c r="N2560" s="13">
        <f t="shared" ref="N2560:R2560" si="706">N2559</f>
        <v>0</v>
      </c>
      <c r="O2560" s="13">
        <f t="shared" si="706"/>
        <v>5906468.5999999996</v>
      </c>
      <c r="P2560" s="13">
        <f t="shared" si="706"/>
        <v>0</v>
      </c>
      <c r="Q2560" s="13">
        <f t="shared" si="706"/>
        <v>2567802.4</v>
      </c>
      <c r="R2560" s="13">
        <f t="shared" si="706"/>
        <v>0</v>
      </c>
      <c r="S2560" s="13" t="s">
        <v>18</v>
      </c>
      <c r="T2560" s="13" t="s">
        <v>18</v>
      </c>
      <c r="U2560" s="414" t="s">
        <v>18</v>
      </c>
    </row>
    <row r="2561" spans="1:21" x14ac:dyDescent="0.2">
      <c r="A2561" s="442" t="s">
        <v>324</v>
      </c>
      <c r="B2561" s="45" t="s">
        <v>448</v>
      </c>
      <c r="C2561" s="22" t="s">
        <v>40</v>
      </c>
      <c r="D2561" s="907">
        <v>1972</v>
      </c>
      <c r="E2561" s="907" t="s">
        <v>1133</v>
      </c>
      <c r="F2561" s="46" t="s">
        <v>141</v>
      </c>
      <c r="G2561" s="22">
        <v>2</v>
      </c>
      <c r="H2561" s="910">
        <v>538.5</v>
      </c>
      <c r="I2561" s="462">
        <v>497.1</v>
      </c>
      <c r="J2561" s="462">
        <v>310.5</v>
      </c>
      <c r="K2561" s="333">
        <v>16</v>
      </c>
      <c r="L2561" s="850" t="s">
        <v>122</v>
      </c>
      <c r="M2561" s="910">
        <v>2497712</v>
      </c>
      <c r="N2561" s="910">
        <v>0</v>
      </c>
      <c r="O2561" s="910">
        <v>1740876.29</v>
      </c>
      <c r="P2561" s="910">
        <v>0</v>
      </c>
      <c r="Q2561" s="910">
        <v>756835.71</v>
      </c>
      <c r="R2561" s="910">
        <v>0</v>
      </c>
      <c r="S2561" s="910">
        <f>M2561/J2561</f>
        <v>8044.1610305958129</v>
      </c>
      <c r="T2561" s="910">
        <v>8044.16</v>
      </c>
      <c r="U2561" s="236">
        <v>44926</v>
      </c>
    </row>
    <row r="2562" spans="1:21" x14ac:dyDescent="0.2">
      <c r="A2562" s="545"/>
      <c r="B2562" s="41" t="s">
        <v>31</v>
      </c>
      <c r="C2562" s="19" t="s">
        <v>18</v>
      </c>
      <c r="D2562" s="19" t="s">
        <v>18</v>
      </c>
      <c r="E2562" s="19" t="s">
        <v>18</v>
      </c>
      <c r="F2562" s="19" t="s">
        <v>18</v>
      </c>
      <c r="G2562" s="19" t="s">
        <v>18</v>
      </c>
      <c r="H2562" s="13">
        <f>H2561</f>
        <v>538.5</v>
      </c>
      <c r="I2562" s="13">
        <f t="shared" ref="I2562:K2562" si="707">I2561</f>
        <v>497.1</v>
      </c>
      <c r="J2562" s="13">
        <f t="shared" si="707"/>
        <v>310.5</v>
      </c>
      <c r="K2562" s="345">
        <f t="shared" si="707"/>
        <v>16</v>
      </c>
      <c r="L2562" s="852" t="s">
        <v>18</v>
      </c>
      <c r="M2562" s="13">
        <f>M2561</f>
        <v>2497712</v>
      </c>
      <c r="N2562" s="13">
        <f t="shared" ref="N2562:R2562" si="708">N2561</f>
        <v>0</v>
      </c>
      <c r="O2562" s="13">
        <f t="shared" si="708"/>
        <v>1740876.29</v>
      </c>
      <c r="P2562" s="13">
        <f t="shared" si="708"/>
        <v>0</v>
      </c>
      <c r="Q2562" s="13">
        <f t="shared" si="708"/>
        <v>756835.71</v>
      </c>
      <c r="R2562" s="13">
        <f t="shared" si="708"/>
        <v>0</v>
      </c>
      <c r="S2562" s="13" t="s">
        <v>18</v>
      </c>
      <c r="T2562" s="13" t="s">
        <v>18</v>
      </c>
      <c r="U2562" s="414" t="s">
        <v>18</v>
      </c>
    </row>
    <row r="2563" spans="1:21" x14ac:dyDescent="0.2">
      <c r="A2563" s="868" t="s">
        <v>325</v>
      </c>
      <c r="B2563" s="42" t="s">
        <v>454</v>
      </c>
      <c r="C2563" s="22" t="s">
        <v>40</v>
      </c>
      <c r="D2563" s="22">
        <v>1969</v>
      </c>
      <c r="E2563" s="22" t="s">
        <v>1133</v>
      </c>
      <c r="F2563" s="46" t="s">
        <v>141</v>
      </c>
      <c r="G2563" s="22">
        <v>3</v>
      </c>
      <c r="H2563" s="910">
        <v>835.6</v>
      </c>
      <c r="I2563" s="910">
        <v>515.6</v>
      </c>
      <c r="J2563" s="910">
        <v>389</v>
      </c>
      <c r="K2563" s="333">
        <v>19</v>
      </c>
      <c r="L2563" s="850" t="s">
        <v>34</v>
      </c>
      <c r="M2563" s="910">
        <v>454474</v>
      </c>
      <c r="N2563" s="910">
        <v>0</v>
      </c>
      <c r="O2563" s="910">
        <v>316763.11</v>
      </c>
      <c r="P2563" s="910">
        <v>0</v>
      </c>
      <c r="Q2563" s="910">
        <v>137710.89000000001</v>
      </c>
      <c r="R2563" s="910">
        <v>0</v>
      </c>
      <c r="S2563" s="910">
        <f t="shared" ref="S2563" si="709">M2563/H2563</f>
        <v>543.88942077549063</v>
      </c>
      <c r="T2563" s="910">
        <v>543.89</v>
      </c>
      <c r="U2563" s="236">
        <v>44926</v>
      </c>
    </row>
    <row r="2564" spans="1:21" ht="13.5" thickBot="1" x14ac:dyDescent="0.25">
      <c r="A2564" s="868"/>
      <c r="B2564" s="41" t="s">
        <v>31</v>
      </c>
      <c r="C2564" s="19" t="s">
        <v>18</v>
      </c>
      <c r="D2564" s="19" t="s">
        <v>18</v>
      </c>
      <c r="E2564" s="19" t="s">
        <v>18</v>
      </c>
      <c r="F2564" s="19" t="s">
        <v>18</v>
      </c>
      <c r="G2564" s="19" t="s">
        <v>18</v>
      </c>
      <c r="H2564" s="13">
        <f>H2563</f>
        <v>835.6</v>
      </c>
      <c r="I2564" s="13">
        <f t="shared" ref="I2564:K2564" si="710">I2563</f>
        <v>515.6</v>
      </c>
      <c r="J2564" s="13">
        <f t="shared" si="710"/>
        <v>389</v>
      </c>
      <c r="K2564" s="345">
        <f t="shared" si="710"/>
        <v>19</v>
      </c>
      <c r="L2564" s="852" t="s">
        <v>18</v>
      </c>
      <c r="M2564" s="13">
        <f>M2563</f>
        <v>454474</v>
      </c>
      <c r="N2564" s="13">
        <f t="shared" ref="N2564:R2564" si="711">N2563</f>
        <v>0</v>
      </c>
      <c r="O2564" s="13">
        <f t="shared" si="711"/>
        <v>316763.11</v>
      </c>
      <c r="P2564" s="13">
        <f t="shared" si="711"/>
        <v>0</v>
      </c>
      <c r="Q2564" s="13">
        <f t="shared" si="711"/>
        <v>137710.89000000001</v>
      </c>
      <c r="R2564" s="13">
        <f t="shared" si="711"/>
        <v>0</v>
      </c>
      <c r="S2564" s="13" t="s">
        <v>18</v>
      </c>
      <c r="T2564" s="13" t="s">
        <v>18</v>
      </c>
      <c r="U2564" s="414" t="s">
        <v>18</v>
      </c>
    </row>
    <row r="2565" spans="1:21" ht="13.5" thickBot="1" x14ac:dyDescent="0.25">
      <c r="A2565" s="854" t="s">
        <v>335</v>
      </c>
      <c r="B2565" s="27" t="s">
        <v>334</v>
      </c>
      <c r="C2565" s="25" t="s">
        <v>18</v>
      </c>
      <c r="D2565" s="25" t="s">
        <v>18</v>
      </c>
      <c r="E2565" s="25" t="s">
        <v>18</v>
      </c>
      <c r="F2565" s="25" t="s">
        <v>18</v>
      </c>
      <c r="G2565" s="25" t="s">
        <v>18</v>
      </c>
      <c r="H2565" s="7">
        <f>H2567</f>
        <v>355.8</v>
      </c>
      <c r="I2565" s="7">
        <f>I2567</f>
        <v>329.6</v>
      </c>
      <c r="J2565" s="7">
        <f>J2567</f>
        <v>214.4</v>
      </c>
      <c r="K2565" s="335">
        <f>K2567</f>
        <v>10</v>
      </c>
      <c r="L2565" s="16" t="s">
        <v>18</v>
      </c>
      <c r="M2565" s="7">
        <f>M2567</f>
        <v>3827412</v>
      </c>
      <c r="N2565" s="7">
        <f t="shared" ref="N2565:R2565" si="712">N2567</f>
        <v>0</v>
      </c>
      <c r="O2565" s="7">
        <f t="shared" si="712"/>
        <v>2592413.77</v>
      </c>
      <c r="P2565" s="7">
        <f t="shared" si="712"/>
        <v>0</v>
      </c>
      <c r="Q2565" s="7">
        <f t="shared" si="712"/>
        <v>1234998.23</v>
      </c>
      <c r="R2565" s="7">
        <f t="shared" si="712"/>
        <v>0</v>
      </c>
      <c r="S2565" s="7" t="s">
        <v>18</v>
      </c>
      <c r="T2565" s="7" t="s">
        <v>18</v>
      </c>
      <c r="U2565" s="28" t="s">
        <v>18</v>
      </c>
    </row>
    <row r="2566" spans="1:21" ht="13.5" thickBot="1" x14ac:dyDescent="0.25">
      <c r="A2566" s="226" t="s">
        <v>336</v>
      </c>
      <c r="B2566" s="74" t="s">
        <v>596</v>
      </c>
      <c r="C2566" s="59" t="s">
        <v>40</v>
      </c>
      <c r="D2566" s="75">
        <v>1967</v>
      </c>
      <c r="E2566" s="75"/>
      <c r="F2566" s="76" t="s">
        <v>149</v>
      </c>
      <c r="G2566" s="59">
        <v>2</v>
      </c>
      <c r="H2566" s="60">
        <v>355.8</v>
      </c>
      <c r="I2566" s="60">
        <v>329.6</v>
      </c>
      <c r="J2566" s="60">
        <v>214.4</v>
      </c>
      <c r="K2566" s="358">
        <v>10</v>
      </c>
      <c r="L2566" s="63" t="s">
        <v>83</v>
      </c>
      <c r="M2566" s="60">
        <v>3827412</v>
      </c>
      <c r="N2566" s="60">
        <v>0</v>
      </c>
      <c r="O2566" s="60">
        <v>2592413.77</v>
      </c>
      <c r="P2566" s="60">
        <v>0</v>
      </c>
      <c r="Q2566" s="60">
        <v>1234998.23</v>
      </c>
      <c r="R2566" s="60">
        <v>0</v>
      </c>
      <c r="S2566" s="60">
        <f>M2566/H2566</f>
        <v>10757.200674536256</v>
      </c>
      <c r="T2566" s="60">
        <v>11860.48</v>
      </c>
      <c r="U2566" s="276">
        <v>44926</v>
      </c>
    </row>
    <row r="2567" spans="1:21" ht="13.5" thickBot="1" x14ac:dyDescent="0.25">
      <c r="A2567" s="974"/>
      <c r="B2567" s="33" t="s">
        <v>31</v>
      </c>
      <c r="C2567" s="25" t="s">
        <v>18</v>
      </c>
      <c r="D2567" s="25" t="s">
        <v>18</v>
      </c>
      <c r="E2567" s="25" t="s">
        <v>18</v>
      </c>
      <c r="F2567" s="25" t="s">
        <v>18</v>
      </c>
      <c r="G2567" s="25" t="s">
        <v>18</v>
      </c>
      <c r="H2567" s="115">
        <f>H2566</f>
        <v>355.8</v>
      </c>
      <c r="I2567" s="115">
        <f>I2566</f>
        <v>329.6</v>
      </c>
      <c r="J2567" s="115">
        <f>J2566</f>
        <v>214.4</v>
      </c>
      <c r="K2567" s="361">
        <f>K2566</f>
        <v>10</v>
      </c>
      <c r="L2567" s="16" t="s">
        <v>18</v>
      </c>
      <c r="M2567" s="7">
        <v>3827412</v>
      </c>
      <c r="N2567" s="7">
        <v>0</v>
      </c>
      <c r="O2567" s="7">
        <v>2592413.77</v>
      </c>
      <c r="P2567" s="7">
        <v>0</v>
      </c>
      <c r="Q2567" s="7">
        <v>1234998.23</v>
      </c>
      <c r="R2567" s="7">
        <v>0</v>
      </c>
      <c r="S2567" s="7" t="s">
        <v>18</v>
      </c>
      <c r="T2567" s="7" t="s">
        <v>18</v>
      </c>
      <c r="U2567" s="28" t="s">
        <v>18</v>
      </c>
    </row>
    <row r="2568" spans="1:21" ht="24" customHeight="1" thickBot="1" x14ac:dyDescent="0.25">
      <c r="A2568" s="854" t="s">
        <v>337</v>
      </c>
      <c r="B2568" s="129" t="s">
        <v>527</v>
      </c>
      <c r="C2568" s="25" t="s">
        <v>18</v>
      </c>
      <c r="D2568" s="25" t="s">
        <v>18</v>
      </c>
      <c r="E2568" s="25" t="s">
        <v>18</v>
      </c>
      <c r="F2568" s="25" t="s">
        <v>18</v>
      </c>
      <c r="G2568" s="25" t="s">
        <v>18</v>
      </c>
      <c r="H2568" s="7">
        <f>H2570+H2572+H2574+H2576</f>
        <v>6475.2000000000007</v>
      </c>
      <c r="I2568" s="7">
        <f t="shared" ref="I2568:K2568" si="713">I2570+I2572+I2574+I2576</f>
        <v>5832.2000000000007</v>
      </c>
      <c r="J2568" s="7">
        <f t="shared" si="713"/>
        <v>301.56</v>
      </c>
      <c r="K2568" s="335">
        <f t="shared" si="713"/>
        <v>138</v>
      </c>
      <c r="L2568" s="16" t="s">
        <v>18</v>
      </c>
      <c r="M2568" s="7">
        <f>M2570+M2572+M2574+M2576</f>
        <v>22841971</v>
      </c>
      <c r="N2568" s="7">
        <f t="shared" ref="N2568:R2568" si="714">N2570+N2572+N2574+N2576</f>
        <v>0</v>
      </c>
      <c r="O2568" s="7">
        <f t="shared" si="714"/>
        <v>15705512.359999999</v>
      </c>
      <c r="P2568" s="7">
        <f t="shared" si="714"/>
        <v>0</v>
      </c>
      <c r="Q2568" s="7">
        <f t="shared" si="714"/>
        <v>7136458.6399999997</v>
      </c>
      <c r="R2568" s="7">
        <f t="shared" si="714"/>
        <v>0</v>
      </c>
      <c r="S2568" s="7" t="s">
        <v>18</v>
      </c>
      <c r="T2568" s="7" t="s">
        <v>18</v>
      </c>
      <c r="U2568" s="28" t="s">
        <v>18</v>
      </c>
    </row>
    <row r="2569" spans="1:21" ht="13.5" thickBot="1" x14ac:dyDescent="0.25">
      <c r="A2569" s="444" t="s">
        <v>338</v>
      </c>
      <c r="B2569" s="855" t="s">
        <v>414</v>
      </c>
      <c r="C2569" s="22" t="s">
        <v>40</v>
      </c>
      <c r="D2569" s="22">
        <v>1987</v>
      </c>
      <c r="E2569" s="22">
        <v>1987</v>
      </c>
      <c r="F2569" s="22" t="s">
        <v>415</v>
      </c>
      <c r="G2569" s="22">
        <v>5</v>
      </c>
      <c r="H2569" s="910">
        <v>4703.1000000000004</v>
      </c>
      <c r="I2569" s="910">
        <v>4196.6000000000004</v>
      </c>
      <c r="J2569" s="51">
        <v>0</v>
      </c>
      <c r="K2569" s="856">
        <v>60</v>
      </c>
      <c r="L2569" s="857" t="s">
        <v>36</v>
      </c>
      <c r="M2569" s="51">
        <v>10118296</v>
      </c>
      <c r="N2569" s="910">
        <f>N2575+N2576</f>
        <v>0</v>
      </c>
      <c r="O2569" s="910">
        <f>M2569-P2569-Q2569</f>
        <v>6957062.6299999999</v>
      </c>
      <c r="P2569" s="910">
        <v>0</v>
      </c>
      <c r="Q2569" s="910">
        <v>3161233.37</v>
      </c>
      <c r="R2569" s="910">
        <f>R2575+R2576</f>
        <v>0</v>
      </c>
      <c r="S2569" s="910">
        <f>M2569/H2569</f>
        <v>2151.4099211158596</v>
      </c>
      <c r="T2569" s="910">
        <v>2151.41</v>
      </c>
      <c r="U2569" s="236">
        <v>44926</v>
      </c>
    </row>
    <row r="2570" spans="1:21" ht="13.5" thickBot="1" x14ac:dyDescent="0.25">
      <c r="A2570" s="444"/>
      <c r="B2570" s="33" t="s">
        <v>31</v>
      </c>
      <c r="C2570" s="19" t="s">
        <v>18</v>
      </c>
      <c r="D2570" s="19" t="s">
        <v>18</v>
      </c>
      <c r="E2570" s="19" t="s">
        <v>18</v>
      </c>
      <c r="F2570" s="19" t="s">
        <v>18</v>
      </c>
      <c r="G2570" s="19" t="s">
        <v>18</v>
      </c>
      <c r="H2570" s="13">
        <f>H2569</f>
        <v>4703.1000000000004</v>
      </c>
      <c r="I2570" s="13">
        <f t="shared" ref="I2570:K2570" si="715">I2569</f>
        <v>4196.6000000000004</v>
      </c>
      <c r="J2570" s="13">
        <f t="shared" si="715"/>
        <v>0</v>
      </c>
      <c r="K2570" s="858">
        <f t="shared" si="715"/>
        <v>60</v>
      </c>
      <c r="L2570" s="4" t="s">
        <v>18</v>
      </c>
      <c r="M2570" s="474">
        <f>M2569</f>
        <v>10118296</v>
      </c>
      <c r="N2570" s="474">
        <f t="shared" ref="N2570:R2570" si="716">N2569</f>
        <v>0</v>
      </c>
      <c r="O2570" s="474">
        <f t="shared" si="716"/>
        <v>6957062.6299999999</v>
      </c>
      <c r="P2570" s="474">
        <f t="shared" si="716"/>
        <v>0</v>
      </c>
      <c r="Q2570" s="474">
        <f t="shared" si="716"/>
        <v>3161233.37</v>
      </c>
      <c r="R2570" s="474">
        <f t="shared" si="716"/>
        <v>0</v>
      </c>
      <c r="S2570" s="13" t="s">
        <v>18</v>
      </c>
      <c r="T2570" s="13" t="s">
        <v>18</v>
      </c>
      <c r="U2570" s="865" t="str">
        <f>T2570</f>
        <v>Х</v>
      </c>
    </row>
    <row r="2571" spans="1:21" ht="13.5" thickBot="1" x14ac:dyDescent="0.25">
      <c r="A2571" s="444" t="s">
        <v>339</v>
      </c>
      <c r="B2571" s="855" t="s">
        <v>416</v>
      </c>
      <c r="C2571" s="22" t="s">
        <v>40</v>
      </c>
      <c r="D2571" s="907">
        <v>1971</v>
      </c>
      <c r="E2571" s="907">
        <v>1971</v>
      </c>
      <c r="F2571" s="22" t="s">
        <v>151</v>
      </c>
      <c r="G2571" s="22">
        <v>2</v>
      </c>
      <c r="H2571" s="910">
        <v>624.6</v>
      </c>
      <c r="I2571" s="910">
        <v>574.20000000000005</v>
      </c>
      <c r="J2571" s="910">
        <v>0</v>
      </c>
      <c r="K2571" s="856">
        <v>24</v>
      </c>
      <c r="L2571" s="857" t="s">
        <v>83</v>
      </c>
      <c r="M2571" s="910">
        <v>6318928</v>
      </c>
      <c r="N2571" s="910">
        <f>N2569+N2570</f>
        <v>0</v>
      </c>
      <c r="O2571" s="910">
        <f>M2571-P2571-Q2571</f>
        <v>4344721.47</v>
      </c>
      <c r="P2571" s="910">
        <v>0</v>
      </c>
      <c r="Q2571" s="910">
        <v>1974206.53</v>
      </c>
      <c r="R2571" s="910">
        <f>R2569+R2570</f>
        <v>0</v>
      </c>
      <c r="S2571" s="910">
        <f>M2571/H2571</f>
        <v>10116.759526096701</v>
      </c>
      <c r="T2571" s="910">
        <v>10116.76</v>
      </c>
      <c r="U2571" s="236">
        <v>44926</v>
      </c>
    </row>
    <row r="2572" spans="1:21" ht="13.5" thickBot="1" x14ac:dyDescent="0.25">
      <c r="A2572" s="444"/>
      <c r="B2572" s="33" t="s">
        <v>31</v>
      </c>
      <c r="C2572" s="19" t="s">
        <v>18</v>
      </c>
      <c r="D2572" s="19" t="s">
        <v>18</v>
      </c>
      <c r="E2572" s="19" t="s">
        <v>18</v>
      </c>
      <c r="F2572" s="19" t="s">
        <v>18</v>
      </c>
      <c r="G2572" s="19" t="s">
        <v>18</v>
      </c>
      <c r="H2572" s="13">
        <f>H2571</f>
        <v>624.6</v>
      </c>
      <c r="I2572" s="13">
        <f t="shared" ref="I2572:K2572" si="717">I2571</f>
        <v>574.20000000000005</v>
      </c>
      <c r="J2572" s="13">
        <f t="shared" si="717"/>
        <v>0</v>
      </c>
      <c r="K2572" s="858">
        <f t="shared" si="717"/>
        <v>24</v>
      </c>
      <c r="L2572" s="4" t="s">
        <v>18</v>
      </c>
      <c r="M2572" s="474">
        <f>M2571</f>
        <v>6318928</v>
      </c>
      <c r="N2572" s="474">
        <f t="shared" ref="N2572:R2572" si="718">N2571</f>
        <v>0</v>
      </c>
      <c r="O2572" s="474">
        <f t="shared" si="718"/>
        <v>4344721.47</v>
      </c>
      <c r="P2572" s="474">
        <f t="shared" si="718"/>
        <v>0</v>
      </c>
      <c r="Q2572" s="474">
        <f t="shared" si="718"/>
        <v>1974206.53</v>
      </c>
      <c r="R2572" s="474">
        <f t="shared" si="718"/>
        <v>0</v>
      </c>
      <c r="S2572" s="13" t="s">
        <v>18</v>
      </c>
      <c r="T2572" s="910" t="s">
        <v>18</v>
      </c>
      <c r="U2572" s="865" t="str">
        <f>T2572</f>
        <v>Х</v>
      </c>
    </row>
    <row r="2573" spans="1:21" ht="13.5" thickBot="1" x14ac:dyDescent="0.25">
      <c r="A2573" s="444" t="s">
        <v>340</v>
      </c>
      <c r="B2573" s="847" t="s">
        <v>150</v>
      </c>
      <c r="C2573" s="22" t="s">
        <v>40</v>
      </c>
      <c r="D2573" s="53">
        <v>1962</v>
      </c>
      <c r="E2573" s="53">
        <v>1962</v>
      </c>
      <c r="F2573" s="53" t="s">
        <v>151</v>
      </c>
      <c r="G2573" s="53">
        <v>2</v>
      </c>
      <c r="H2573" s="339">
        <v>557.5</v>
      </c>
      <c r="I2573" s="339">
        <v>513.1</v>
      </c>
      <c r="J2573" s="339">
        <v>0</v>
      </c>
      <c r="K2573" s="859">
        <v>24</v>
      </c>
      <c r="L2573" s="10" t="s">
        <v>34</v>
      </c>
      <c r="M2573" s="51">
        <v>435859</v>
      </c>
      <c r="N2573" s="910">
        <v>0</v>
      </c>
      <c r="O2573" s="910">
        <f>M2573-P2573-Q2573</f>
        <v>299684.69</v>
      </c>
      <c r="P2573" s="910">
        <v>0</v>
      </c>
      <c r="Q2573" s="910">
        <v>136174.31</v>
      </c>
      <c r="R2573" s="910">
        <v>0</v>
      </c>
      <c r="S2573" s="910">
        <f>M2573/H2573</f>
        <v>781.80986547085206</v>
      </c>
      <c r="T2573" s="48">
        <v>781.81</v>
      </c>
      <c r="U2573" s="236">
        <v>44926</v>
      </c>
    </row>
    <row r="2574" spans="1:21" ht="13.5" thickBot="1" x14ac:dyDescent="0.25">
      <c r="A2574" s="444"/>
      <c r="B2574" s="33" t="s">
        <v>31</v>
      </c>
      <c r="C2574" s="413" t="s">
        <v>18</v>
      </c>
      <c r="D2574" s="413" t="s">
        <v>18</v>
      </c>
      <c r="E2574" s="413" t="s">
        <v>18</v>
      </c>
      <c r="F2574" s="413" t="s">
        <v>18</v>
      </c>
      <c r="G2574" s="413" t="s">
        <v>18</v>
      </c>
      <c r="H2574" s="474">
        <f>H2573</f>
        <v>557.5</v>
      </c>
      <c r="I2574" s="474">
        <f t="shared" ref="I2574:K2574" si="719">I2573</f>
        <v>513.1</v>
      </c>
      <c r="J2574" s="474">
        <f t="shared" si="719"/>
        <v>0</v>
      </c>
      <c r="K2574" s="472">
        <f t="shared" si="719"/>
        <v>24</v>
      </c>
      <c r="L2574" s="603" t="s">
        <v>18</v>
      </c>
      <c r="M2574" s="474">
        <f>M2573</f>
        <v>435859</v>
      </c>
      <c r="N2574" s="474">
        <f t="shared" ref="N2574:R2574" si="720">N2573</f>
        <v>0</v>
      </c>
      <c r="O2574" s="474">
        <f t="shared" si="720"/>
        <v>299684.69</v>
      </c>
      <c r="P2574" s="474">
        <f t="shared" si="720"/>
        <v>0</v>
      </c>
      <c r="Q2574" s="474">
        <f t="shared" si="720"/>
        <v>136174.31</v>
      </c>
      <c r="R2574" s="474">
        <f t="shared" si="720"/>
        <v>0</v>
      </c>
      <c r="S2574" s="19" t="s">
        <v>18</v>
      </c>
      <c r="T2574" s="13" t="s">
        <v>18</v>
      </c>
      <c r="U2574" s="872" t="s">
        <v>18</v>
      </c>
    </row>
    <row r="2575" spans="1:21" ht="13.5" thickBot="1" x14ac:dyDescent="0.25">
      <c r="A2575" s="444" t="s">
        <v>341</v>
      </c>
      <c r="B2575" s="855" t="s">
        <v>154</v>
      </c>
      <c r="C2575" s="22" t="s">
        <v>40</v>
      </c>
      <c r="D2575" s="907">
        <v>1965</v>
      </c>
      <c r="E2575" s="907">
        <v>1965</v>
      </c>
      <c r="F2575" s="22" t="s">
        <v>151</v>
      </c>
      <c r="G2575" s="22">
        <v>2</v>
      </c>
      <c r="H2575" s="910">
        <v>590</v>
      </c>
      <c r="I2575" s="910">
        <v>548.29999999999995</v>
      </c>
      <c r="J2575" s="910">
        <v>301.56</v>
      </c>
      <c r="K2575" s="856">
        <v>30</v>
      </c>
      <c r="L2575" s="340" t="s">
        <v>83</v>
      </c>
      <c r="M2575" s="910">
        <v>5968888</v>
      </c>
      <c r="N2575" s="910">
        <v>0</v>
      </c>
      <c r="O2575" s="910">
        <f>M2575-P2575-Q2575</f>
        <v>4104043.5700000003</v>
      </c>
      <c r="P2575" s="910">
        <v>0</v>
      </c>
      <c r="Q2575" s="910">
        <v>1864844.43</v>
      </c>
      <c r="R2575" s="910">
        <v>0</v>
      </c>
      <c r="S2575" s="910">
        <f>M2575/H2575</f>
        <v>10116.759322033899</v>
      </c>
      <c r="T2575" s="910">
        <v>10116.76</v>
      </c>
      <c r="U2575" s="236">
        <v>44926</v>
      </c>
    </row>
    <row r="2576" spans="1:21" ht="13.5" thickBot="1" x14ac:dyDescent="0.25">
      <c r="A2576" s="873"/>
      <c r="B2576" s="33" t="s">
        <v>31</v>
      </c>
      <c r="C2576" s="175" t="s">
        <v>18</v>
      </c>
      <c r="D2576" s="175" t="s">
        <v>18</v>
      </c>
      <c r="E2576" s="175" t="s">
        <v>18</v>
      </c>
      <c r="F2576" s="175" t="s">
        <v>18</v>
      </c>
      <c r="G2576" s="175" t="s">
        <v>18</v>
      </c>
      <c r="H2576" s="176">
        <f>H2575</f>
        <v>590</v>
      </c>
      <c r="I2576" s="176">
        <f t="shared" ref="I2576:K2576" si="721">I2575</f>
        <v>548.29999999999995</v>
      </c>
      <c r="J2576" s="176">
        <f t="shared" si="721"/>
        <v>301.56</v>
      </c>
      <c r="K2576" s="874">
        <f t="shared" si="721"/>
        <v>30</v>
      </c>
      <c r="L2576" s="176" t="s">
        <v>18</v>
      </c>
      <c r="M2576" s="618">
        <f>M2575</f>
        <v>5968888</v>
      </c>
      <c r="N2576" s="618">
        <f t="shared" ref="N2576:R2576" si="722">N2575</f>
        <v>0</v>
      </c>
      <c r="O2576" s="618">
        <f t="shared" si="722"/>
        <v>4104043.5700000003</v>
      </c>
      <c r="P2576" s="618">
        <f t="shared" si="722"/>
        <v>0</v>
      </c>
      <c r="Q2576" s="618">
        <f t="shared" si="722"/>
        <v>1864844.43</v>
      </c>
      <c r="R2576" s="618">
        <f t="shared" si="722"/>
        <v>0</v>
      </c>
      <c r="S2576" s="176" t="s">
        <v>18</v>
      </c>
      <c r="T2576" s="176" t="s">
        <v>18</v>
      </c>
      <c r="U2576" s="875" t="str">
        <f>T2576</f>
        <v>Х</v>
      </c>
    </row>
  </sheetData>
  <mergeCells count="24">
    <mergeCell ref="R1:U2"/>
    <mergeCell ref="A1801:U1801"/>
    <mergeCell ref="K4:K6"/>
    <mergeCell ref="A9:B9"/>
    <mergeCell ref="A10:U10"/>
    <mergeCell ref="A3:U3"/>
    <mergeCell ref="M5:M6"/>
    <mergeCell ref="L4:L6"/>
    <mergeCell ref="J4:J6"/>
    <mergeCell ref="N5:R5"/>
    <mergeCell ref="U4:U7"/>
    <mergeCell ref="S4:S6"/>
    <mergeCell ref="T4:T6"/>
    <mergeCell ref="A1000:U1000"/>
    <mergeCell ref="I4:I6"/>
    <mergeCell ref="C4:C7"/>
    <mergeCell ref="D4:D7"/>
    <mergeCell ref="E4:E7"/>
    <mergeCell ref="M4:R4"/>
    <mergeCell ref="A4:A7"/>
    <mergeCell ref="B4:B7"/>
    <mergeCell ref="F4:F7"/>
    <mergeCell ref="G4:G7"/>
    <mergeCell ref="H4:H6"/>
  </mergeCells>
  <pageMargins left="0.70866141732283472" right="0.70866141732283472" top="0.35433070866141736" bottom="0.35433070866141736" header="0.31496062992125984" footer="0.31496062992125984"/>
  <pageSetup paperSize="9" scale="4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3"/>
  <sheetViews>
    <sheetView zoomScale="78" zoomScaleNormal="78" workbookViewId="0">
      <selection activeCell="R11" sqref="R11"/>
    </sheetView>
  </sheetViews>
  <sheetFormatPr defaultRowHeight="15" x14ac:dyDescent="0.25"/>
  <cols>
    <col min="1" max="1" width="7.28515625" style="313" customWidth="1"/>
    <col min="2" max="2" width="22.7109375" style="313" customWidth="1"/>
    <col min="3" max="3" width="16.42578125" style="313" customWidth="1"/>
    <col min="4" max="4" width="19.5703125" style="332" customWidth="1"/>
    <col min="5" max="5" width="8" style="313" bestFit="1" customWidth="1"/>
    <col min="6" max="6" width="8.5703125" style="313" bestFit="1" customWidth="1"/>
    <col min="7" max="7" width="9.140625" style="313" bestFit="1" customWidth="1"/>
    <col min="8" max="8" width="13.42578125" style="332" bestFit="1" customWidth="1"/>
    <col min="9" max="9" width="11.42578125" style="332" customWidth="1"/>
    <col min="10" max="10" width="8" style="313" bestFit="1" customWidth="1"/>
    <col min="11" max="11" width="8.5703125" style="313" bestFit="1" customWidth="1"/>
    <col min="12" max="12" width="9.140625" style="313" bestFit="1" customWidth="1"/>
    <col min="13" max="13" width="17.7109375" style="313" customWidth="1"/>
    <col min="14" max="14" width="17" style="313" customWidth="1"/>
    <col min="15" max="15" width="26" style="313" customWidth="1"/>
    <col min="16" max="255" width="9.140625" style="313"/>
    <col min="256" max="256" width="4.140625" style="313" customWidth="1"/>
    <col min="257" max="257" width="17.7109375" style="313" customWidth="1"/>
    <col min="258" max="258" width="9.28515625" style="313" customWidth="1"/>
    <col min="259" max="259" width="19.5703125" style="313" customWidth="1"/>
    <col min="260" max="260" width="8" style="313" bestFit="1" customWidth="1"/>
    <col min="261" max="261" width="8.5703125" style="313" bestFit="1" customWidth="1"/>
    <col min="262" max="263" width="9.140625" style="313" bestFit="1" customWidth="1"/>
    <col min="264" max="264" width="7" style="313" customWidth="1"/>
    <col min="265" max="265" width="8" style="313" bestFit="1" customWidth="1"/>
    <col min="266" max="266" width="8.5703125" style="313" bestFit="1" customWidth="1"/>
    <col min="267" max="267" width="9.140625" style="313" bestFit="1" customWidth="1"/>
    <col min="268" max="269" width="11.85546875" style="313" customWidth="1"/>
    <col min="270" max="511" width="9.140625" style="313"/>
    <col min="512" max="512" width="4.140625" style="313" customWidth="1"/>
    <col min="513" max="513" width="17.7109375" style="313" customWidth="1"/>
    <col min="514" max="514" width="9.28515625" style="313" customWidth="1"/>
    <col min="515" max="515" width="19.5703125" style="313" customWidth="1"/>
    <col min="516" max="516" width="8" style="313" bestFit="1" customWidth="1"/>
    <col min="517" max="517" width="8.5703125" style="313" bestFit="1" customWidth="1"/>
    <col min="518" max="519" width="9.140625" style="313" bestFit="1" customWidth="1"/>
    <col min="520" max="520" width="7" style="313" customWidth="1"/>
    <col min="521" max="521" width="8" style="313" bestFit="1" customWidth="1"/>
    <col min="522" max="522" width="8.5703125" style="313" bestFit="1" customWidth="1"/>
    <col min="523" max="523" width="9.140625" style="313" bestFit="1" customWidth="1"/>
    <col min="524" max="525" width="11.85546875" style="313" customWidth="1"/>
    <col min="526" max="767" width="9.140625" style="313"/>
    <col min="768" max="768" width="4.140625" style="313" customWidth="1"/>
    <col min="769" max="769" width="17.7109375" style="313" customWidth="1"/>
    <col min="770" max="770" width="9.28515625" style="313" customWidth="1"/>
    <col min="771" max="771" width="19.5703125" style="313" customWidth="1"/>
    <col min="772" max="772" width="8" style="313" bestFit="1" customWidth="1"/>
    <col min="773" max="773" width="8.5703125" style="313" bestFit="1" customWidth="1"/>
    <col min="774" max="775" width="9.140625" style="313" bestFit="1" customWidth="1"/>
    <col min="776" max="776" width="7" style="313" customWidth="1"/>
    <col min="777" max="777" width="8" style="313" bestFit="1" customWidth="1"/>
    <col min="778" max="778" width="8.5703125" style="313" bestFit="1" customWidth="1"/>
    <col min="779" max="779" width="9.140625" style="313" bestFit="1" customWidth="1"/>
    <col min="780" max="781" width="11.85546875" style="313" customWidth="1"/>
    <col min="782" max="1023" width="9.140625" style="313"/>
    <col min="1024" max="1024" width="4.140625" style="313" customWidth="1"/>
    <col min="1025" max="1025" width="17.7109375" style="313" customWidth="1"/>
    <col min="1026" max="1026" width="9.28515625" style="313" customWidth="1"/>
    <col min="1027" max="1027" width="19.5703125" style="313" customWidth="1"/>
    <col min="1028" max="1028" width="8" style="313" bestFit="1" customWidth="1"/>
    <col min="1029" max="1029" width="8.5703125" style="313" bestFit="1" customWidth="1"/>
    <col min="1030" max="1031" width="9.140625" style="313" bestFit="1" customWidth="1"/>
    <col min="1032" max="1032" width="7" style="313" customWidth="1"/>
    <col min="1033" max="1033" width="8" style="313" bestFit="1" customWidth="1"/>
    <col min="1034" max="1034" width="8.5703125" style="313" bestFit="1" customWidth="1"/>
    <col min="1035" max="1035" width="9.140625" style="313" bestFit="1" customWidth="1"/>
    <col min="1036" max="1037" width="11.85546875" style="313" customWidth="1"/>
    <col min="1038" max="1279" width="9.140625" style="313"/>
    <col min="1280" max="1280" width="4.140625" style="313" customWidth="1"/>
    <col min="1281" max="1281" width="17.7109375" style="313" customWidth="1"/>
    <col min="1282" max="1282" width="9.28515625" style="313" customWidth="1"/>
    <col min="1283" max="1283" width="19.5703125" style="313" customWidth="1"/>
    <col min="1284" max="1284" width="8" style="313" bestFit="1" customWidth="1"/>
    <col min="1285" max="1285" width="8.5703125" style="313" bestFit="1" customWidth="1"/>
    <col min="1286" max="1287" width="9.140625" style="313" bestFit="1" customWidth="1"/>
    <col min="1288" max="1288" width="7" style="313" customWidth="1"/>
    <col min="1289" max="1289" width="8" style="313" bestFit="1" customWidth="1"/>
    <col min="1290" max="1290" width="8.5703125" style="313" bestFit="1" customWidth="1"/>
    <col min="1291" max="1291" width="9.140625" style="313" bestFit="1" customWidth="1"/>
    <col min="1292" max="1293" width="11.85546875" style="313" customWidth="1"/>
    <col min="1294" max="1535" width="9.140625" style="313"/>
    <col min="1536" max="1536" width="4.140625" style="313" customWidth="1"/>
    <col min="1537" max="1537" width="17.7109375" style="313" customWidth="1"/>
    <col min="1538" max="1538" width="9.28515625" style="313" customWidth="1"/>
    <col min="1539" max="1539" width="19.5703125" style="313" customWidth="1"/>
    <col min="1540" max="1540" width="8" style="313" bestFit="1" customWidth="1"/>
    <col min="1541" max="1541" width="8.5703125" style="313" bestFit="1" customWidth="1"/>
    <col min="1542" max="1543" width="9.140625" style="313" bestFit="1" customWidth="1"/>
    <col min="1544" max="1544" width="7" style="313" customWidth="1"/>
    <col min="1545" max="1545" width="8" style="313" bestFit="1" customWidth="1"/>
    <col min="1546" max="1546" width="8.5703125" style="313" bestFit="1" customWidth="1"/>
    <col min="1547" max="1547" width="9.140625" style="313" bestFit="1" customWidth="1"/>
    <col min="1548" max="1549" width="11.85546875" style="313" customWidth="1"/>
    <col min="1550" max="1791" width="9.140625" style="313"/>
    <col min="1792" max="1792" width="4.140625" style="313" customWidth="1"/>
    <col min="1793" max="1793" width="17.7109375" style="313" customWidth="1"/>
    <col min="1794" max="1794" width="9.28515625" style="313" customWidth="1"/>
    <col min="1795" max="1795" width="19.5703125" style="313" customWidth="1"/>
    <col min="1796" max="1796" width="8" style="313" bestFit="1" customWidth="1"/>
    <col min="1797" max="1797" width="8.5703125" style="313" bestFit="1" customWidth="1"/>
    <col min="1798" max="1799" width="9.140625" style="313" bestFit="1" customWidth="1"/>
    <col min="1800" max="1800" width="7" style="313" customWidth="1"/>
    <col min="1801" max="1801" width="8" style="313" bestFit="1" customWidth="1"/>
    <col min="1802" max="1802" width="8.5703125" style="313" bestFit="1" customWidth="1"/>
    <col min="1803" max="1803" width="9.140625" style="313" bestFit="1" customWidth="1"/>
    <col min="1804" max="1805" width="11.85546875" style="313" customWidth="1"/>
    <col min="1806" max="2047" width="9.140625" style="313"/>
    <col min="2048" max="2048" width="4.140625" style="313" customWidth="1"/>
    <col min="2049" max="2049" width="17.7109375" style="313" customWidth="1"/>
    <col min="2050" max="2050" width="9.28515625" style="313" customWidth="1"/>
    <col min="2051" max="2051" width="19.5703125" style="313" customWidth="1"/>
    <col min="2052" max="2052" width="8" style="313" bestFit="1" customWidth="1"/>
    <col min="2053" max="2053" width="8.5703125" style="313" bestFit="1" customWidth="1"/>
    <col min="2054" max="2055" width="9.140625" style="313" bestFit="1" customWidth="1"/>
    <col min="2056" max="2056" width="7" style="313" customWidth="1"/>
    <col min="2057" max="2057" width="8" style="313" bestFit="1" customWidth="1"/>
    <col min="2058" max="2058" width="8.5703125" style="313" bestFit="1" customWidth="1"/>
    <col min="2059" max="2059" width="9.140625" style="313" bestFit="1" customWidth="1"/>
    <col min="2060" max="2061" width="11.85546875" style="313" customWidth="1"/>
    <col min="2062" max="2303" width="9.140625" style="313"/>
    <col min="2304" max="2304" width="4.140625" style="313" customWidth="1"/>
    <col min="2305" max="2305" width="17.7109375" style="313" customWidth="1"/>
    <col min="2306" max="2306" width="9.28515625" style="313" customWidth="1"/>
    <col min="2307" max="2307" width="19.5703125" style="313" customWidth="1"/>
    <col min="2308" max="2308" width="8" style="313" bestFit="1" customWidth="1"/>
    <col min="2309" max="2309" width="8.5703125" style="313" bestFit="1" customWidth="1"/>
    <col min="2310" max="2311" width="9.140625" style="313" bestFit="1" customWidth="1"/>
    <col min="2312" max="2312" width="7" style="313" customWidth="1"/>
    <col min="2313" max="2313" width="8" style="313" bestFit="1" customWidth="1"/>
    <col min="2314" max="2314" width="8.5703125" style="313" bestFit="1" customWidth="1"/>
    <col min="2315" max="2315" width="9.140625" style="313" bestFit="1" customWidth="1"/>
    <col min="2316" max="2317" width="11.85546875" style="313" customWidth="1"/>
    <col min="2318" max="2559" width="9.140625" style="313"/>
    <col min="2560" max="2560" width="4.140625" style="313" customWidth="1"/>
    <col min="2561" max="2561" width="17.7109375" style="313" customWidth="1"/>
    <col min="2562" max="2562" width="9.28515625" style="313" customWidth="1"/>
    <col min="2563" max="2563" width="19.5703125" style="313" customWidth="1"/>
    <col min="2564" max="2564" width="8" style="313" bestFit="1" customWidth="1"/>
    <col min="2565" max="2565" width="8.5703125" style="313" bestFit="1" customWidth="1"/>
    <col min="2566" max="2567" width="9.140625" style="313" bestFit="1" customWidth="1"/>
    <col min="2568" max="2568" width="7" style="313" customWidth="1"/>
    <col min="2569" max="2569" width="8" style="313" bestFit="1" customWidth="1"/>
    <col min="2570" max="2570" width="8.5703125" style="313" bestFit="1" customWidth="1"/>
    <col min="2571" max="2571" width="9.140625" style="313" bestFit="1" customWidth="1"/>
    <col min="2572" max="2573" width="11.85546875" style="313" customWidth="1"/>
    <col min="2574" max="2815" width="9.140625" style="313"/>
    <col min="2816" max="2816" width="4.140625" style="313" customWidth="1"/>
    <col min="2817" max="2817" width="17.7109375" style="313" customWidth="1"/>
    <col min="2818" max="2818" width="9.28515625" style="313" customWidth="1"/>
    <col min="2819" max="2819" width="19.5703125" style="313" customWidth="1"/>
    <col min="2820" max="2820" width="8" style="313" bestFit="1" customWidth="1"/>
    <col min="2821" max="2821" width="8.5703125" style="313" bestFit="1" customWidth="1"/>
    <col min="2822" max="2823" width="9.140625" style="313" bestFit="1" customWidth="1"/>
    <col min="2824" max="2824" width="7" style="313" customWidth="1"/>
    <col min="2825" max="2825" width="8" style="313" bestFit="1" customWidth="1"/>
    <col min="2826" max="2826" width="8.5703125" style="313" bestFit="1" customWidth="1"/>
    <col min="2827" max="2827" width="9.140625" style="313" bestFit="1" customWidth="1"/>
    <col min="2828" max="2829" width="11.85546875" style="313" customWidth="1"/>
    <col min="2830" max="3071" width="9.140625" style="313"/>
    <col min="3072" max="3072" width="4.140625" style="313" customWidth="1"/>
    <col min="3073" max="3073" width="17.7109375" style="313" customWidth="1"/>
    <col min="3074" max="3074" width="9.28515625" style="313" customWidth="1"/>
    <col min="3075" max="3075" width="19.5703125" style="313" customWidth="1"/>
    <col min="3076" max="3076" width="8" style="313" bestFit="1" customWidth="1"/>
    <col min="3077" max="3077" width="8.5703125" style="313" bestFit="1" customWidth="1"/>
    <col min="3078" max="3079" width="9.140625" style="313" bestFit="1" customWidth="1"/>
    <col min="3080" max="3080" width="7" style="313" customWidth="1"/>
    <col min="3081" max="3081" width="8" style="313" bestFit="1" customWidth="1"/>
    <col min="3082" max="3082" width="8.5703125" style="313" bestFit="1" customWidth="1"/>
    <col min="3083" max="3083" width="9.140625" style="313" bestFit="1" customWidth="1"/>
    <col min="3084" max="3085" width="11.85546875" style="313" customWidth="1"/>
    <col min="3086" max="3327" width="9.140625" style="313"/>
    <col min="3328" max="3328" width="4.140625" style="313" customWidth="1"/>
    <col min="3329" max="3329" width="17.7109375" style="313" customWidth="1"/>
    <col min="3330" max="3330" width="9.28515625" style="313" customWidth="1"/>
    <col min="3331" max="3331" width="19.5703125" style="313" customWidth="1"/>
    <col min="3332" max="3332" width="8" style="313" bestFit="1" customWidth="1"/>
    <col min="3333" max="3333" width="8.5703125" style="313" bestFit="1" customWidth="1"/>
    <col min="3334" max="3335" width="9.140625" style="313" bestFit="1" customWidth="1"/>
    <col min="3336" max="3336" width="7" style="313" customWidth="1"/>
    <col min="3337" max="3337" width="8" style="313" bestFit="1" customWidth="1"/>
    <col min="3338" max="3338" width="8.5703125" style="313" bestFit="1" customWidth="1"/>
    <col min="3339" max="3339" width="9.140625" style="313" bestFit="1" customWidth="1"/>
    <col min="3340" max="3341" width="11.85546875" style="313" customWidth="1"/>
    <col min="3342" max="3583" width="9.140625" style="313"/>
    <col min="3584" max="3584" width="4.140625" style="313" customWidth="1"/>
    <col min="3585" max="3585" width="17.7109375" style="313" customWidth="1"/>
    <col min="3586" max="3586" width="9.28515625" style="313" customWidth="1"/>
    <col min="3587" max="3587" width="19.5703125" style="313" customWidth="1"/>
    <col min="3588" max="3588" width="8" style="313" bestFit="1" customWidth="1"/>
    <col min="3589" max="3589" width="8.5703125" style="313" bestFit="1" customWidth="1"/>
    <col min="3590" max="3591" width="9.140625" style="313" bestFit="1" customWidth="1"/>
    <col min="3592" max="3592" width="7" style="313" customWidth="1"/>
    <col min="3593" max="3593" width="8" style="313" bestFit="1" customWidth="1"/>
    <col min="3594" max="3594" width="8.5703125" style="313" bestFit="1" customWidth="1"/>
    <col min="3595" max="3595" width="9.140625" style="313" bestFit="1" customWidth="1"/>
    <col min="3596" max="3597" width="11.85546875" style="313" customWidth="1"/>
    <col min="3598" max="3839" width="9.140625" style="313"/>
    <col min="3840" max="3840" width="4.140625" style="313" customWidth="1"/>
    <col min="3841" max="3841" width="17.7109375" style="313" customWidth="1"/>
    <col min="3842" max="3842" width="9.28515625" style="313" customWidth="1"/>
    <col min="3843" max="3843" width="19.5703125" style="313" customWidth="1"/>
    <col min="3844" max="3844" width="8" style="313" bestFit="1" customWidth="1"/>
    <col min="3845" max="3845" width="8.5703125" style="313" bestFit="1" customWidth="1"/>
    <col min="3846" max="3847" width="9.140625" style="313" bestFit="1" customWidth="1"/>
    <col min="3848" max="3848" width="7" style="313" customWidth="1"/>
    <col min="3849" max="3849" width="8" style="313" bestFit="1" customWidth="1"/>
    <col min="3850" max="3850" width="8.5703125" style="313" bestFit="1" customWidth="1"/>
    <col min="3851" max="3851" width="9.140625" style="313" bestFit="1" customWidth="1"/>
    <col min="3852" max="3853" width="11.85546875" style="313" customWidth="1"/>
    <col min="3854" max="4095" width="9.140625" style="313"/>
    <col min="4096" max="4096" width="4.140625" style="313" customWidth="1"/>
    <col min="4097" max="4097" width="17.7109375" style="313" customWidth="1"/>
    <col min="4098" max="4098" width="9.28515625" style="313" customWidth="1"/>
    <col min="4099" max="4099" width="19.5703125" style="313" customWidth="1"/>
    <col min="4100" max="4100" width="8" style="313" bestFit="1" customWidth="1"/>
    <col min="4101" max="4101" width="8.5703125" style="313" bestFit="1" customWidth="1"/>
    <col min="4102" max="4103" width="9.140625" style="313" bestFit="1" customWidth="1"/>
    <col min="4104" max="4104" width="7" style="313" customWidth="1"/>
    <col min="4105" max="4105" width="8" style="313" bestFit="1" customWidth="1"/>
    <col min="4106" max="4106" width="8.5703125" style="313" bestFit="1" customWidth="1"/>
    <col min="4107" max="4107" width="9.140625" style="313" bestFit="1" customWidth="1"/>
    <col min="4108" max="4109" width="11.85546875" style="313" customWidth="1"/>
    <col min="4110" max="4351" width="9.140625" style="313"/>
    <col min="4352" max="4352" width="4.140625" style="313" customWidth="1"/>
    <col min="4353" max="4353" width="17.7109375" style="313" customWidth="1"/>
    <col min="4354" max="4354" width="9.28515625" style="313" customWidth="1"/>
    <col min="4355" max="4355" width="19.5703125" style="313" customWidth="1"/>
    <col min="4356" max="4356" width="8" style="313" bestFit="1" customWidth="1"/>
    <col min="4357" max="4357" width="8.5703125" style="313" bestFit="1" customWidth="1"/>
    <col min="4358" max="4359" width="9.140625" style="313" bestFit="1" customWidth="1"/>
    <col min="4360" max="4360" width="7" style="313" customWidth="1"/>
    <col min="4361" max="4361" width="8" style="313" bestFit="1" customWidth="1"/>
    <col min="4362" max="4362" width="8.5703125" style="313" bestFit="1" customWidth="1"/>
    <col min="4363" max="4363" width="9.140625" style="313" bestFit="1" customWidth="1"/>
    <col min="4364" max="4365" width="11.85546875" style="313" customWidth="1"/>
    <col min="4366" max="4607" width="9.140625" style="313"/>
    <col min="4608" max="4608" width="4.140625" style="313" customWidth="1"/>
    <col min="4609" max="4609" width="17.7109375" style="313" customWidth="1"/>
    <col min="4610" max="4610" width="9.28515625" style="313" customWidth="1"/>
    <col min="4611" max="4611" width="19.5703125" style="313" customWidth="1"/>
    <col min="4612" max="4612" width="8" style="313" bestFit="1" customWidth="1"/>
    <col min="4613" max="4613" width="8.5703125" style="313" bestFit="1" customWidth="1"/>
    <col min="4614" max="4615" width="9.140625" style="313" bestFit="1" customWidth="1"/>
    <col min="4616" max="4616" width="7" style="313" customWidth="1"/>
    <col min="4617" max="4617" width="8" style="313" bestFit="1" customWidth="1"/>
    <col min="4618" max="4618" width="8.5703125" style="313" bestFit="1" customWidth="1"/>
    <col min="4619" max="4619" width="9.140625" style="313" bestFit="1" customWidth="1"/>
    <col min="4620" max="4621" width="11.85546875" style="313" customWidth="1"/>
    <col min="4622" max="4863" width="9.140625" style="313"/>
    <col min="4864" max="4864" width="4.140625" style="313" customWidth="1"/>
    <col min="4865" max="4865" width="17.7109375" style="313" customWidth="1"/>
    <col min="4866" max="4866" width="9.28515625" style="313" customWidth="1"/>
    <col min="4867" max="4867" width="19.5703125" style="313" customWidth="1"/>
    <col min="4868" max="4868" width="8" style="313" bestFit="1" customWidth="1"/>
    <col min="4869" max="4869" width="8.5703125" style="313" bestFit="1" customWidth="1"/>
    <col min="4870" max="4871" width="9.140625" style="313" bestFit="1" customWidth="1"/>
    <col min="4872" max="4872" width="7" style="313" customWidth="1"/>
    <col min="4873" max="4873" width="8" style="313" bestFit="1" customWidth="1"/>
    <col min="4874" max="4874" width="8.5703125" style="313" bestFit="1" customWidth="1"/>
    <col min="4875" max="4875" width="9.140625" style="313" bestFit="1" customWidth="1"/>
    <col min="4876" max="4877" width="11.85546875" style="313" customWidth="1"/>
    <col min="4878" max="5119" width="9.140625" style="313"/>
    <col min="5120" max="5120" width="4.140625" style="313" customWidth="1"/>
    <col min="5121" max="5121" width="17.7109375" style="313" customWidth="1"/>
    <col min="5122" max="5122" width="9.28515625" style="313" customWidth="1"/>
    <col min="5123" max="5123" width="19.5703125" style="313" customWidth="1"/>
    <col min="5124" max="5124" width="8" style="313" bestFit="1" customWidth="1"/>
    <col min="5125" max="5125" width="8.5703125" style="313" bestFit="1" customWidth="1"/>
    <col min="5126" max="5127" width="9.140625" style="313" bestFit="1" customWidth="1"/>
    <col min="5128" max="5128" width="7" style="313" customWidth="1"/>
    <col min="5129" max="5129" width="8" style="313" bestFit="1" customWidth="1"/>
    <col min="5130" max="5130" width="8.5703125" style="313" bestFit="1" customWidth="1"/>
    <col min="5131" max="5131" width="9.140625" style="313" bestFit="1" customWidth="1"/>
    <col min="5132" max="5133" width="11.85546875" style="313" customWidth="1"/>
    <col min="5134" max="5375" width="9.140625" style="313"/>
    <col min="5376" max="5376" width="4.140625" style="313" customWidth="1"/>
    <col min="5377" max="5377" width="17.7109375" style="313" customWidth="1"/>
    <col min="5378" max="5378" width="9.28515625" style="313" customWidth="1"/>
    <col min="5379" max="5379" width="19.5703125" style="313" customWidth="1"/>
    <col min="5380" max="5380" width="8" style="313" bestFit="1" customWidth="1"/>
    <col min="5381" max="5381" width="8.5703125" style="313" bestFit="1" customWidth="1"/>
    <col min="5382" max="5383" width="9.140625" style="313" bestFit="1" customWidth="1"/>
    <col min="5384" max="5384" width="7" style="313" customWidth="1"/>
    <col min="5385" max="5385" width="8" style="313" bestFit="1" customWidth="1"/>
    <col min="5386" max="5386" width="8.5703125" style="313" bestFit="1" customWidth="1"/>
    <col min="5387" max="5387" width="9.140625" style="313" bestFit="1" customWidth="1"/>
    <col min="5388" max="5389" width="11.85546875" style="313" customWidth="1"/>
    <col min="5390" max="5631" width="9.140625" style="313"/>
    <col min="5632" max="5632" width="4.140625" style="313" customWidth="1"/>
    <col min="5633" max="5633" width="17.7109375" style="313" customWidth="1"/>
    <col min="5634" max="5634" width="9.28515625" style="313" customWidth="1"/>
    <col min="5635" max="5635" width="19.5703125" style="313" customWidth="1"/>
    <col min="5636" max="5636" width="8" style="313" bestFit="1" customWidth="1"/>
    <col min="5637" max="5637" width="8.5703125" style="313" bestFit="1" customWidth="1"/>
    <col min="5638" max="5639" width="9.140625" style="313" bestFit="1" customWidth="1"/>
    <col min="5640" max="5640" width="7" style="313" customWidth="1"/>
    <col min="5641" max="5641" width="8" style="313" bestFit="1" customWidth="1"/>
    <col min="5642" max="5642" width="8.5703125" style="313" bestFit="1" customWidth="1"/>
    <col min="5643" max="5643" width="9.140625" style="313" bestFit="1" customWidth="1"/>
    <col min="5644" max="5645" width="11.85546875" style="313" customWidth="1"/>
    <col min="5646" max="5887" width="9.140625" style="313"/>
    <col min="5888" max="5888" width="4.140625" style="313" customWidth="1"/>
    <col min="5889" max="5889" width="17.7109375" style="313" customWidth="1"/>
    <col min="5890" max="5890" width="9.28515625" style="313" customWidth="1"/>
    <col min="5891" max="5891" width="19.5703125" style="313" customWidth="1"/>
    <col min="5892" max="5892" width="8" style="313" bestFit="1" customWidth="1"/>
    <col min="5893" max="5893" width="8.5703125" style="313" bestFit="1" customWidth="1"/>
    <col min="5894" max="5895" width="9.140625" style="313" bestFit="1" customWidth="1"/>
    <col min="5896" max="5896" width="7" style="313" customWidth="1"/>
    <col min="5897" max="5897" width="8" style="313" bestFit="1" customWidth="1"/>
    <col min="5898" max="5898" width="8.5703125" style="313" bestFit="1" customWidth="1"/>
    <col min="5899" max="5899" width="9.140625" style="313" bestFit="1" customWidth="1"/>
    <col min="5900" max="5901" width="11.85546875" style="313" customWidth="1"/>
    <col min="5902" max="6143" width="9.140625" style="313"/>
    <col min="6144" max="6144" width="4.140625" style="313" customWidth="1"/>
    <col min="6145" max="6145" width="17.7109375" style="313" customWidth="1"/>
    <col min="6146" max="6146" width="9.28515625" style="313" customWidth="1"/>
    <col min="6147" max="6147" width="19.5703125" style="313" customWidth="1"/>
    <col min="6148" max="6148" width="8" style="313" bestFit="1" customWidth="1"/>
    <col min="6149" max="6149" width="8.5703125" style="313" bestFit="1" customWidth="1"/>
    <col min="6150" max="6151" width="9.140625" style="313" bestFit="1" customWidth="1"/>
    <col min="6152" max="6152" width="7" style="313" customWidth="1"/>
    <col min="6153" max="6153" width="8" style="313" bestFit="1" customWidth="1"/>
    <col min="6154" max="6154" width="8.5703125" style="313" bestFit="1" customWidth="1"/>
    <col min="6155" max="6155" width="9.140625" style="313" bestFit="1" customWidth="1"/>
    <col min="6156" max="6157" width="11.85546875" style="313" customWidth="1"/>
    <col min="6158" max="6399" width="9.140625" style="313"/>
    <col min="6400" max="6400" width="4.140625" style="313" customWidth="1"/>
    <col min="6401" max="6401" width="17.7109375" style="313" customWidth="1"/>
    <col min="6402" max="6402" width="9.28515625" style="313" customWidth="1"/>
    <col min="6403" max="6403" width="19.5703125" style="313" customWidth="1"/>
    <col min="6404" max="6404" width="8" style="313" bestFit="1" customWidth="1"/>
    <col min="6405" max="6405" width="8.5703125" style="313" bestFit="1" customWidth="1"/>
    <col min="6406" max="6407" width="9.140625" style="313" bestFit="1" customWidth="1"/>
    <col min="6408" max="6408" width="7" style="313" customWidth="1"/>
    <col min="6409" max="6409" width="8" style="313" bestFit="1" customWidth="1"/>
    <col min="6410" max="6410" width="8.5703125" style="313" bestFit="1" customWidth="1"/>
    <col min="6411" max="6411" width="9.140625" style="313" bestFit="1" customWidth="1"/>
    <col min="6412" max="6413" width="11.85546875" style="313" customWidth="1"/>
    <col min="6414" max="6655" width="9.140625" style="313"/>
    <col min="6656" max="6656" width="4.140625" style="313" customWidth="1"/>
    <col min="6657" max="6657" width="17.7109375" style="313" customWidth="1"/>
    <col min="6658" max="6658" width="9.28515625" style="313" customWidth="1"/>
    <col min="6659" max="6659" width="19.5703125" style="313" customWidth="1"/>
    <col min="6660" max="6660" width="8" style="313" bestFit="1" customWidth="1"/>
    <col min="6661" max="6661" width="8.5703125" style="313" bestFit="1" customWidth="1"/>
    <col min="6662" max="6663" width="9.140625" style="313" bestFit="1" customWidth="1"/>
    <col min="6664" max="6664" width="7" style="313" customWidth="1"/>
    <col min="6665" max="6665" width="8" style="313" bestFit="1" customWidth="1"/>
    <col min="6666" max="6666" width="8.5703125" style="313" bestFit="1" customWidth="1"/>
    <col min="6667" max="6667" width="9.140625" style="313" bestFit="1" customWidth="1"/>
    <col min="6668" max="6669" width="11.85546875" style="313" customWidth="1"/>
    <col min="6670" max="6911" width="9.140625" style="313"/>
    <col min="6912" max="6912" width="4.140625" style="313" customWidth="1"/>
    <col min="6913" max="6913" width="17.7109375" style="313" customWidth="1"/>
    <col min="6914" max="6914" width="9.28515625" style="313" customWidth="1"/>
    <col min="6915" max="6915" width="19.5703125" style="313" customWidth="1"/>
    <col min="6916" max="6916" width="8" style="313" bestFit="1" customWidth="1"/>
    <col min="6917" max="6917" width="8.5703125" style="313" bestFit="1" customWidth="1"/>
    <col min="6918" max="6919" width="9.140625" style="313" bestFit="1" customWidth="1"/>
    <col min="6920" max="6920" width="7" style="313" customWidth="1"/>
    <col min="6921" max="6921" width="8" style="313" bestFit="1" customWidth="1"/>
    <col min="6922" max="6922" width="8.5703125" style="313" bestFit="1" customWidth="1"/>
    <col min="6923" max="6923" width="9.140625" style="313" bestFit="1" customWidth="1"/>
    <col min="6924" max="6925" width="11.85546875" style="313" customWidth="1"/>
    <col min="6926" max="7167" width="9.140625" style="313"/>
    <col min="7168" max="7168" width="4.140625" style="313" customWidth="1"/>
    <col min="7169" max="7169" width="17.7109375" style="313" customWidth="1"/>
    <col min="7170" max="7170" width="9.28515625" style="313" customWidth="1"/>
    <col min="7171" max="7171" width="19.5703125" style="313" customWidth="1"/>
    <col min="7172" max="7172" width="8" style="313" bestFit="1" customWidth="1"/>
    <col min="7173" max="7173" width="8.5703125" style="313" bestFit="1" customWidth="1"/>
    <col min="7174" max="7175" width="9.140625" style="313" bestFit="1" customWidth="1"/>
    <col min="7176" max="7176" width="7" style="313" customWidth="1"/>
    <col min="7177" max="7177" width="8" style="313" bestFit="1" customWidth="1"/>
    <col min="7178" max="7178" width="8.5703125" style="313" bestFit="1" customWidth="1"/>
    <col min="7179" max="7179" width="9.140625" style="313" bestFit="1" customWidth="1"/>
    <col min="7180" max="7181" width="11.85546875" style="313" customWidth="1"/>
    <col min="7182" max="7423" width="9.140625" style="313"/>
    <col min="7424" max="7424" width="4.140625" style="313" customWidth="1"/>
    <col min="7425" max="7425" width="17.7109375" style="313" customWidth="1"/>
    <col min="7426" max="7426" width="9.28515625" style="313" customWidth="1"/>
    <col min="7427" max="7427" width="19.5703125" style="313" customWidth="1"/>
    <col min="7428" max="7428" width="8" style="313" bestFit="1" customWidth="1"/>
    <col min="7429" max="7429" width="8.5703125" style="313" bestFit="1" customWidth="1"/>
    <col min="7430" max="7431" width="9.140625" style="313" bestFit="1" customWidth="1"/>
    <col min="7432" max="7432" width="7" style="313" customWidth="1"/>
    <col min="7433" max="7433" width="8" style="313" bestFit="1" customWidth="1"/>
    <col min="7434" max="7434" width="8.5703125" style="313" bestFit="1" customWidth="1"/>
    <col min="7435" max="7435" width="9.140625" style="313" bestFit="1" customWidth="1"/>
    <col min="7436" max="7437" width="11.85546875" style="313" customWidth="1"/>
    <col min="7438" max="7679" width="9.140625" style="313"/>
    <col min="7680" max="7680" width="4.140625" style="313" customWidth="1"/>
    <col min="7681" max="7681" width="17.7109375" style="313" customWidth="1"/>
    <col min="7682" max="7682" width="9.28515625" style="313" customWidth="1"/>
    <col min="7683" max="7683" width="19.5703125" style="313" customWidth="1"/>
    <col min="7684" max="7684" width="8" style="313" bestFit="1" customWidth="1"/>
    <col min="7685" max="7685" width="8.5703125" style="313" bestFit="1" customWidth="1"/>
    <col min="7686" max="7687" width="9.140625" style="313" bestFit="1" customWidth="1"/>
    <col min="7688" max="7688" width="7" style="313" customWidth="1"/>
    <col min="7689" max="7689" width="8" style="313" bestFit="1" customWidth="1"/>
    <col min="7690" max="7690" width="8.5703125" style="313" bestFit="1" customWidth="1"/>
    <col min="7691" max="7691" width="9.140625" style="313" bestFit="1" customWidth="1"/>
    <col min="7692" max="7693" width="11.85546875" style="313" customWidth="1"/>
    <col min="7694" max="7935" width="9.140625" style="313"/>
    <col min="7936" max="7936" width="4.140625" style="313" customWidth="1"/>
    <col min="7937" max="7937" width="17.7109375" style="313" customWidth="1"/>
    <col min="7938" max="7938" width="9.28515625" style="313" customWidth="1"/>
    <col min="7939" max="7939" width="19.5703125" style="313" customWidth="1"/>
    <col min="7940" max="7940" width="8" style="313" bestFit="1" customWidth="1"/>
    <col min="7941" max="7941" width="8.5703125" style="313" bestFit="1" customWidth="1"/>
    <col min="7942" max="7943" width="9.140625" style="313" bestFit="1" customWidth="1"/>
    <col min="7944" max="7944" width="7" style="313" customWidth="1"/>
    <col min="7945" max="7945" width="8" style="313" bestFit="1" customWidth="1"/>
    <col min="7946" max="7946" width="8.5703125" style="313" bestFit="1" customWidth="1"/>
    <col min="7947" max="7947" width="9.140625" style="313" bestFit="1" customWidth="1"/>
    <col min="7948" max="7949" width="11.85546875" style="313" customWidth="1"/>
    <col min="7950" max="8191" width="9.140625" style="313"/>
    <col min="8192" max="8192" width="4.140625" style="313" customWidth="1"/>
    <col min="8193" max="8193" width="17.7109375" style="313" customWidth="1"/>
    <col min="8194" max="8194" width="9.28515625" style="313" customWidth="1"/>
    <col min="8195" max="8195" width="19.5703125" style="313" customWidth="1"/>
    <col min="8196" max="8196" width="8" style="313" bestFit="1" customWidth="1"/>
    <col min="8197" max="8197" width="8.5703125" style="313" bestFit="1" customWidth="1"/>
    <col min="8198" max="8199" width="9.140625" style="313" bestFit="1" customWidth="1"/>
    <col min="8200" max="8200" width="7" style="313" customWidth="1"/>
    <col min="8201" max="8201" width="8" style="313" bestFit="1" customWidth="1"/>
    <col min="8202" max="8202" width="8.5703125" style="313" bestFit="1" customWidth="1"/>
    <col min="8203" max="8203" width="9.140625" style="313" bestFit="1" customWidth="1"/>
    <col min="8204" max="8205" width="11.85546875" style="313" customWidth="1"/>
    <col min="8206" max="8447" width="9.140625" style="313"/>
    <col min="8448" max="8448" width="4.140625" style="313" customWidth="1"/>
    <col min="8449" max="8449" width="17.7109375" style="313" customWidth="1"/>
    <col min="8450" max="8450" width="9.28515625" style="313" customWidth="1"/>
    <col min="8451" max="8451" width="19.5703125" style="313" customWidth="1"/>
    <col min="8452" max="8452" width="8" style="313" bestFit="1" customWidth="1"/>
    <col min="8453" max="8453" width="8.5703125" style="313" bestFit="1" customWidth="1"/>
    <col min="8454" max="8455" width="9.140625" style="313" bestFit="1" customWidth="1"/>
    <col min="8456" max="8456" width="7" style="313" customWidth="1"/>
    <col min="8457" max="8457" width="8" style="313" bestFit="1" customWidth="1"/>
    <col min="8458" max="8458" width="8.5703125" style="313" bestFit="1" customWidth="1"/>
    <col min="8459" max="8459" width="9.140625" style="313" bestFit="1" customWidth="1"/>
    <col min="8460" max="8461" width="11.85546875" style="313" customWidth="1"/>
    <col min="8462" max="8703" width="9.140625" style="313"/>
    <col min="8704" max="8704" width="4.140625" style="313" customWidth="1"/>
    <col min="8705" max="8705" width="17.7109375" style="313" customWidth="1"/>
    <col min="8706" max="8706" width="9.28515625" style="313" customWidth="1"/>
    <col min="8707" max="8707" width="19.5703125" style="313" customWidth="1"/>
    <col min="8708" max="8708" width="8" style="313" bestFit="1" customWidth="1"/>
    <col min="8709" max="8709" width="8.5703125" style="313" bestFit="1" customWidth="1"/>
    <col min="8710" max="8711" width="9.140625" style="313" bestFit="1" customWidth="1"/>
    <col min="8712" max="8712" width="7" style="313" customWidth="1"/>
    <col min="8713" max="8713" width="8" style="313" bestFit="1" customWidth="1"/>
    <col min="8714" max="8714" width="8.5703125" style="313" bestFit="1" customWidth="1"/>
    <col min="8715" max="8715" width="9.140625" style="313" bestFit="1" customWidth="1"/>
    <col min="8716" max="8717" width="11.85546875" style="313" customWidth="1"/>
    <col min="8718" max="8959" width="9.140625" style="313"/>
    <col min="8960" max="8960" width="4.140625" style="313" customWidth="1"/>
    <col min="8961" max="8961" width="17.7109375" style="313" customWidth="1"/>
    <col min="8962" max="8962" width="9.28515625" style="313" customWidth="1"/>
    <col min="8963" max="8963" width="19.5703125" style="313" customWidth="1"/>
    <col min="8964" max="8964" width="8" style="313" bestFit="1" customWidth="1"/>
    <col min="8965" max="8965" width="8.5703125" style="313" bestFit="1" customWidth="1"/>
    <col min="8966" max="8967" width="9.140625" style="313" bestFit="1" customWidth="1"/>
    <col min="8968" max="8968" width="7" style="313" customWidth="1"/>
    <col min="8969" max="8969" width="8" style="313" bestFit="1" customWidth="1"/>
    <col min="8970" max="8970" width="8.5703125" style="313" bestFit="1" customWidth="1"/>
    <col min="8971" max="8971" width="9.140625" style="313" bestFit="1" customWidth="1"/>
    <col min="8972" max="8973" width="11.85546875" style="313" customWidth="1"/>
    <col min="8974" max="9215" width="9.140625" style="313"/>
    <col min="9216" max="9216" width="4.140625" style="313" customWidth="1"/>
    <col min="9217" max="9217" width="17.7109375" style="313" customWidth="1"/>
    <col min="9218" max="9218" width="9.28515625" style="313" customWidth="1"/>
    <col min="9219" max="9219" width="19.5703125" style="313" customWidth="1"/>
    <col min="9220" max="9220" width="8" style="313" bestFit="1" customWidth="1"/>
    <col min="9221" max="9221" width="8.5703125" style="313" bestFit="1" customWidth="1"/>
    <col min="9222" max="9223" width="9.140625" style="313" bestFit="1" customWidth="1"/>
    <col min="9224" max="9224" width="7" style="313" customWidth="1"/>
    <col min="9225" max="9225" width="8" style="313" bestFit="1" customWidth="1"/>
    <col min="9226" max="9226" width="8.5703125" style="313" bestFit="1" customWidth="1"/>
    <col min="9227" max="9227" width="9.140625" style="313" bestFit="1" customWidth="1"/>
    <col min="9228" max="9229" width="11.85546875" style="313" customWidth="1"/>
    <col min="9230" max="9471" width="9.140625" style="313"/>
    <col min="9472" max="9472" width="4.140625" style="313" customWidth="1"/>
    <col min="9473" max="9473" width="17.7109375" style="313" customWidth="1"/>
    <col min="9474" max="9474" width="9.28515625" style="313" customWidth="1"/>
    <col min="9475" max="9475" width="19.5703125" style="313" customWidth="1"/>
    <col min="9476" max="9476" width="8" style="313" bestFit="1" customWidth="1"/>
    <col min="9477" max="9477" width="8.5703125" style="313" bestFit="1" customWidth="1"/>
    <col min="9478" max="9479" width="9.140625" style="313" bestFit="1" customWidth="1"/>
    <col min="9480" max="9480" width="7" style="313" customWidth="1"/>
    <col min="9481" max="9481" width="8" style="313" bestFit="1" customWidth="1"/>
    <col min="9482" max="9482" width="8.5703125" style="313" bestFit="1" customWidth="1"/>
    <col min="9483" max="9483" width="9.140625" style="313" bestFit="1" customWidth="1"/>
    <col min="9484" max="9485" width="11.85546875" style="313" customWidth="1"/>
    <col min="9486" max="9727" width="9.140625" style="313"/>
    <col min="9728" max="9728" width="4.140625" style="313" customWidth="1"/>
    <col min="9729" max="9729" width="17.7109375" style="313" customWidth="1"/>
    <col min="9730" max="9730" width="9.28515625" style="313" customWidth="1"/>
    <col min="9731" max="9731" width="19.5703125" style="313" customWidth="1"/>
    <col min="9732" max="9732" width="8" style="313" bestFit="1" customWidth="1"/>
    <col min="9733" max="9733" width="8.5703125" style="313" bestFit="1" customWidth="1"/>
    <col min="9734" max="9735" width="9.140625" style="313" bestFit="1" customWidth="1"/>
    <col min="9736" max="9736" width="7" style="313" customWidth="1"/>
    <col min="9737" max="9737" width="8" style="313" bestFit="1" customWidth="1"/>
    <col min="9738" max="9738" width="8.5703125" style="313" bestFit="1" customWidth="1"/>
    <col min="9739" max="9739" width="9.140625" style="313" bestFit="1" customWidth="1"/>
    <col min="9740" max="9741" width="11.85546875" style="313" customWidth="1"/>
    <col min="9742" max="9983" width="9.140625" style="313"/>
    <col min="9984" max="9984" width="4.140625" style="313" customWidth="1"/>
    <col min="9985" max="9985" width="17.7109375" style="313" customWidth="1"/>
    <col min="9986" max="9986" width="9.28515625" style="313" customWidth="1"/>
    <col min="9987" max="9987" width="19.5703125" style="313" customWidth="1"/>
    <col min="9988" max="9988" width="8" style="313" bestFit="1" customWidth="1"/>
    <col min="9989" max="9989" width="8.5703125" style="313" bestFit="1" customWidth="1"/>
    <col min="9990" max="9991" width="9.140625" style="313" bestFit="1" customWidth="1"/>
    <col min="9992" max="9992" width="7" style="313" customWidth="1"/>
    <col min="9993" max="9993" width="8" style="313" bestFit="1" customWidth="1"/>
    <col min="9994" max="9994" width="8.5703125" style="313" bestFit="1" customWidth="1"/>
    <col min="9995" max="9995" width="9.140625" style="313" bestFit="1" customWidth="1"/>
    <col min="9996" max="9997" width="11.85546875" style="313" customWidth="1"/>
    <col min="9998" max="10239" width="9.140625" style="313"/>
    <col min="10240" max="10240" width="4.140625" style="313" customWidth="1"/>
    <col min="10241" max="10241" width="17.7109375" style="313" customWidth="1"/>
    <col min="10242" max="10242" width="9.28515625" style="313" customWidth="1"/>
    <col min="10243" max="10243" width="19.5703125" style="313" customWidth="1"/>
    <col min="10244" max="10244" width="8" style="313" bestFit="1" customWidth="1"/>
    <col min="10245" max="10245" width="8.5703125" style="313" bestFit="1" customWidth="1"/>
    <col min="10246" max="10247" width="9.140625" style="313" bestFit="1" customWidth="1"/>
    <col min="10248" max="10248" width="7" style="313" customWidth="1"/>
    <col min="10249" max="10249" width="8" style="313" bestFit="1" customWidth="1"/>
    <col min="10250" max="10250" width="8.5703125" style="313" bestFit="1" customWidth="1"/>
    <col min="10251" max="10251" width="9.140625" style="313" bestFit="1" customWidth="1"/>
    <col min="10252" max="10253" width="11.85546875" style="313" customWidth="1"/>
    <col min="10254" max="10495" width="9.140625" style="313"/>
    <col min="10496" max="10496" width="4.140625" style="313" customWidth="1"/>
    <col min="10497" max="10497" width="17.7109375" style="313" customWidth="1"/>
    <col min="10498" max="10498" width="9.28515625" style="313" customWidth="1"/>
    <col min="10499" max="10499" width="19.5703125" style="313" customWidth="1"/>
    <col min="10500" max="10500" width="8" style="313" bestFit="1" customWidth="1"/>
    <col min="10501" max="10501" width="8.5703125" style="313" bestFit="1" customWidth="1"/>
    <col min="10502" max="10503" width="9.140625" style="313" bestFit="1" customWidth="1"/>
    <col min="10504" max="10504" width="7" style="313" customWidth="1"/>
    <col min="10505" max="10505" width="8" style="313" bestFit="1" customWidth="1"/>
    <col min="10506" max="10506" width="8.5703125" style="313" bestFit="1" customWidth="1"/>
    <col min="10507" max="10507" width="9.140625" style="313" bestFit="1" customWidth="1"/>
    <col min="10508" max="10509" width="11.85546875" style="313" customWidth="1"/>
    <col min="10510" max="10751" width="9.140625" style="313"/>
    <col min="10752" max="10752" width="4.140625" style="313" customWidth="1"/>
    <col min="10753" max="10753" width="17.7109375" style="313" customWidth="1"/>
    <col min="10754" max="10754" width="9.28515625" style="313" customWidth="1"/>
    <col min="10755" max="10755" width="19.5703125" style="313" customWidth="1"/>
    <col min="10756" max="10756" width="8" style="313" bestFit="1" customWidth="1"/>
    <col min="10757" max="10757" width="8.5703125" style="313" bestFit="1" customWidth="1"/>
    <col min="10758" max="10759" width="9.140625" style="313" bestFit="1" customWidth="1"/>
    <col min="10760" max="10760" width="7" style="313" customWidth="1"/>
    <col min="10761" max="10761" width="8" style="313" bestFit="1" customWidth="1"/>
    <col min="10762" max="10762" width="8.5703125" style="313" bestFit="1" customWidth="1"/>
    <col min="10763" max="10763" width="9.140625" style="313" bestFit="1" customWidth="1"/>
    <col min="10764" max="10765" width="11.85546875" style="313" customWidth="1"/>
    <col min="10766" max="11007" width="9.140625" style="313"/>
    <col min="11008" max="11008" width="4.140625" style="313" customWidth="1"/>
    <col min="11009" max="11009" width="17.7109375" style="313" customWidth="1"/>
    <col min="11010" max="11010" width="9.28515625" style="313" customWidth="1"/>
    <col min="11011" max="11011" width="19.5703125" style="313" customWidth="1"/>
    <col min="11012" max="11012" width="8" style="313" bestFit="1" customWidth="1"/>
    <col min="11013" max="11013" width="8.5703125" style="313" bestFit="1" customWidth="1"/>
    <col min="11014" max="11015" width="9.140625" style="313" bestFit="1" customWidth="1"/>
    <col min="11016" max="11016" width="7" style="313" customWidth="1"/>
    <col min="11017" max="11017" width="8" style="313" bestFit="1" customWidth="1"/>
    <col min="11018" max="11018" width="8.5703125" style="313" bestFit="1" customWidth="1"/>
    <col min="11019" max="11019" width="9.140625" style="313" bestFit="1" customWidth="1"/>
    <col min="11020" max="11021" width="11.85546875" style="313" customWidth="1"/>
    <col min="11022" max="11263" width="9.140625" style="313"/>
    <col min="11264" max="11264" width="4.140625" style="313" customWidth="1"/>
    <col min="11265" max="11265" width="17.7109375" style="313" customWidth="1"/>
    <col min="11266" max="11266" width="9.28515625" style="313" customWidth="1"/>
    <col min="11267" max="11267" width="19.5703125" style="313" customWidth="1"/>
    <col min="11268" max="11268" width="8" style="313" bestFit="1" customWidth="1"/>
    <col min="11269" max="11269" width="8.5703125" style="313" bestFit="1" customWidth="1"/>
    <col min="11270" max="11271" width="9.140625" style="313" bestFit="1" customWidth="1"/>
    <col min="11272" max="11272" width="7" style="313" customWidth="1"/>
    <col min="11273" max="11273" width="8" style="313" bestFit="1" customWidth="1"/>
    <col min="11274" max="11274" width="8.5703125" style="313" bestFit="1" customWidth="1"/>
    <col min="11275" max="11275" width="9.140625" style="313" bestFit="1" customWidth="1"/>
    <col min="11276" max="11277" width="11.85546875" style="313" customWidth="1"/>
    <col min="11278" max="11519" width="9.140625" style="313"/>
    <col min="11520" max="11520" width="4.140625" style="313" customWidth="1"/>
    <col min="11521" max="11521" width="17.7109375" style="313" customWidth="1"/>
    <col min="11522" max="11522" width="9.28515625" style="313" customWidth="1"/>
    <col min="11523" max="11523" width="19.5703125" style="313" customWidth="1"/>
    <col min="11524" max="11524" width="8" style="313" bestFit="1" customWidth="1"/>
    <col min="11525" max="11525" width="8.5703125" style="313" bestFit="1" customWidth="1"/>
    <col min="11526" max="11527" width="9.140625" style="313" bestFit="1" customWidth="1"/>
    <col min="11528" max="11528" width="7" style="313" customWidth="1"/>
    <col min="11529" max="11529" width="8" style="313" bestFit="1" customWidth="1"/>
    <col min="11530" max="11530" width="8.5703125" style="313" bestFit="1" customWidth="1"/>
    <col min="11531" max="11531" width="9.140625" style="313" bestFit="1" customWidth="1"/>
    <col min="11532" max="11533" width="11.85546875" style="313" customWidth="1"/>
    <col min="11534" max="11775" width="9.140625" style="313"/>
    <col min="11776" max="11776" width="4.140625" style="313" customWidth="1"/>
    <col min="11777" max="11777" width="17.7109375" style="313" customWidth="1"/>
    <col min="11778" max="11778" width="9.28515625" style="313" customWidth="1"/>
    <col min="11779" max="11779" width="19.5703125" style="313" customWidth="1"/>
    <col min="11780" max="11780" width="8" style="313" bestFit="1" customWidth="1"/>
    <col min="11781" max="11781" width="8.5703125" style="313" bestFit="1" customWidth="1"/>
    <col min="11782" max="11783" width="9.140625" style="313" bestFit="1" customWidth="1"/>
    <col min="11784" max="11784" width="7" style="313" customWidth="1"/>
    <col min="11785" max="11785" width="8" style="313" bestFit="1" customWidth="1"/>
    <col min="11786" max="11786" width="8.5703125" style="313" bestFit="1" customWidth="1"/>
    <col min="11787" max="11787" width="9.140625" style="313" bestFit="1" customWidth="1"/>
    <col min="11788" max="11789" width="11.85546875" style="313" customWidth="1"/>
    <col min="11790" max="12031" width="9.140625" style="313"/>
    <col min="12032" max="12032" width="4.140625" style="313" customWidth="1"/>
    <col min="12033" max="12033" width="17.7109375" style="313" customWidth="1"/>
    <col min="12034" max="12034" width="9.28515625" style="313" customWidth="1"/>
    <col min="12035" max="12035" width="19.5703125" style="313" customWidth="1"/>
    <col min="12036" max="12036" width="8" style="313" bestFit="1" customWidth="1"/>
    <col min="12037" max="12037" width="8.5703125" style="313" bestFit="1" customWidth="1"/>
    <col min="12038" max="12039" width="9.140625" style="313" bestFit="1" customWidth="1"/>
    <col min="12040" max="12040" width="7" style="313" customWidth="1"/>
    <col min="12041" max="12041" width="8" style="313" bestFit="1" customWidth="1"/>
    <col min="12042" max="12042" width="8.5703125" style="313" bestFit="1" customWidth="1"/>
    <col min="12043" max="12043" width="9.140625" style="313" bestFit="1" customWidth="1"/>
    <col min="12044" max="12045" width="11.85546875" style="313" customWidth="1"/>
    <col min="12046" max="12287" width="9.140625" style="313"/>
    <col min="12288" max="12288" width="4.140625" style="313" customWidth="1"/>
    <col min="12289" max="12289" width="17.7109375" style="313" customWidth="1"/>
    <col min="12290" max="12290" width="9.28515625" style="313" customWidth="1"/>
    <col min="12291" max="12291" width="19.5703125" style="313" customWidth="1"/>
    <col min="12292" max="12292" width="8" style="313" bestFit="1" customWidth="1"/>
    <col min="12293" max="12293" width="8.5703125" style="313" bestFit="1" customWidth="1"/>
    <col min="12294" max="12295" width="9.140625" style="313" bestFit="1" customWidth="1"/>
    <col min="12296" max="12296" width="7" style="313" customWidth="1"/>
    <col min="12297" max="12297" width="8" style="313" bestFit="1" customWidth="1"/>
    <col min="12298" max="12298" width="8.5703125" style="313" bestFit="1" customWidth="1"/>
    <col min="12299" max="12299" width="9.140625" style="313" bestFit="1" customWidth="1"/>
    <col min="12300" max="12301" width="11.85546875" style="313" customWidth="1"/>
    <col min="12302" max="12543" width="9.140625" style="313"/>
    <col min="12544" max="12544" width="4.140625" style="313" customWidth="1"/>
    <col min="12545" max="12545" width="17.7109375" style="313" customWidth="1"/>
    <col min="12546" max="12546" width="9.28515625" style="313" customWidth="1"/>
    <col min="12547" max="12547" width="19.5703125" style="313" customWidth="1"/>
    <col min="12548" max="12548" width="8" style="313" bestFit="1" customWidth="1"/>
    <col min="12549" max="12549" width="8.5703125" style="313" bestFit="1" customWidth="1"/>
    <col min="12550" max="12551" width="9.140625" style="313" bestFit="1" customWidth="1"/>
    <col min="12552" max="12552" width="7" style="313" customWidth="1"/>
    <col min="12553" max="12553" width="8" style="313" bestFit="1" customWidth="1"/>
    <col min="12554" max="12554" width="8.5703125" style="313" bestFit="1" customWidth="1"/>
    <col min="12555" max="12555" width="9.140625" style="313" bestFit="1" customWidth="1"/>
    <col min="12556" max="12557" width="11.85546875" style="313" customWidth="1"/>
    <col min="12558" max="12799" width="9.140625" style="313"/>
    <col min="12800" max="12800" width="4.140625" style="313" customWidth="1"/>
    <col min="12801" max="12801" width="17.7109375" style="313" customWidth="1"/>
    <col min="12802" max="12802" width="9.28515625" style="313" customWidth="1"/>
    <col min="12803" max="12803" width="19.5703125" style="313" customWidth="1"/>
    <col min="12804" max="12804" width="8" style="313" bestFit="1" customWidth="1"/>
    <col min="12805" max="12805" width="8.5703125" style="313" bestFit="1" customWidth="1"/>
    <col min="12806" max="12807" width="9.140625" style="313" bestFit="1" customWidth="1"/>
    <col min="12808" max="12808" width="7" style="313" customWidth="1"/>
    <col min="12809" max="12809" width="8" style="313" bestFit="1" customWidth="1"/>
    <col min="12810" max="12810" width="8.5703125" style="313" bestFit="1" customWidth="1"/>
    <col min="12811" max="12811" width="9.140625" style="313" bestFit="1" customWidth="1"/>
    <col min="12812" max="12813" width="11.85546875" style="313" customWidth="1"/>
    <col min="12814" max="13055" width="9.140625" style="313"/>
    <col min="13056" max="13056" width="4.140625" style="313" customWidth="1"/>
    <col min="13057" max="13057" width="17.7109375" style="313" customWidth="1"/>
    <col min="13058" max="13058" width="9.28515625" style="313" customWidth="1"/>
    <col min="13059" max="13059" width="19.5703125" style="313" customWidth="1"/>
    <col min="13060" max="13060" width="8" style="313" bestFit="1" customWidth="1"/>
    <col min="13061" max="13061" width="8.5703125" style="313" bestFit="1" customWidth="1"/>
    <col min="13062" max="13063" width="9.140625" style="313" bestFit="1" customWidth="1"/>
    <col min="13064" max="13064" width="7" style="313" customWidth="1"/>
    <col min="13065" max="13065" width="8" style="313" bestFit="1" customWidth="1"/>
    <col min="13066" max="13066" width="8.5703125" style="313" bestFit="1" customWidth="1"/>
    <col min="13067" max="13067" width="9.140625" style="313" bestFit="1" customWidth="1"/>
    <col min="13068" max="13069" width="11.85546875" style="313" customWidth="1"/>
    <col min="13070" max="13311" width="9.140625" style="313"/>
    <col min="13312" max="13312" width="4.140625" style="313" customWidth="1"/>
    <col min="13313" max="13313" width="17.7109375" style="313" customWidth="1"/>
    <col min="13314" max="13314" width="9.28515625" style="313" customWidth="1"/>
    <col min="13315" max="13315" width="19.5703125" style="313" customWidth="1"/>
    <col min="13316" max="13316" width="8" style="313" bestFit="1" customWidth="1"/>
    <col min="13317" max="13317" width="8.5703125" style="313" bestFit="1" customWidth="1"/>
    <col min="13318" max="13319" width="9.140625" style="313" bestFit="1" customWidth="1"/>
    <col min="13320" max="13320" width="7" style="313" customWidth="1"/>
    <col min="13321" max="13321" width="8" style="313" bestFit="1" customWidth="1"/>
    <col min="13322" max="13322" width="8.5703125" style="313" bestFit="1" customWidth="1"/>
    <col min="13323" max="13323" width="9.140625" style="313" bestFit="1" customWidth="1"/>
    <col min="13324" max="13325" width="11.85546875" style="313" customWidth="1"/>
    <col min="13326" max="13567" width="9.140625" style="313"/>
    <col min="13568" max="13568" width="4.140625" style="313" customWidth="1"/>
    <col min="13569" max="13569" width="17.7109375" style="313" customWidth="1"/>
    <col min="13570" max="13570" width="9.28515625" style="313" customWidth="1"/>
    <col min="13571" max="13571" width="19.5703125" style="313" customWidth="1"/>
    <col min="13572" max="13572" width="8" style="313" bestFit="1" customWidth="1"/>
    <col min="13573" max="13573" width="8.5703125" style="313" bestFit="1" customWidth="1"/>
    <col min="13574" max="13575" width="9.140625" style="313" bestFit="1" customWidth="1"/>
    <col min="13576" max="13576" width="7" style="313" customWidth="1"/>
    <col min="13577" max="13577" width="8" style="313" bestFit="1" customWidth="1"/>
    <col min="13578" max="13578" width="8.5703125" style="313" bestFit="1" customWidth="1"/>
    <col min="13579" max="13579" width="9.140625" style="313" bestFit="1" customWidth="1"/>
    <col min="13580" max="13581" width="11.85546875" style="313" customWidth="1"/>
    <col min="13582" max="13823" width="9.140625" style="313"/>
    <col min="13824" max="13824" width="4.140625" style="313" customWidth="1"/>
    <col min="13825" max="13825" width="17.7109375" style="313" customWidth="1"/>
    <col min="13826" max="13826" width="9.28515625" style="313" customWidth="1"/>
    <col min="13827" max="13827" width="19.5703125" style="313" customWidth="1"/>
    <col min="13828" max="13828" width="8" style="313" bestFit="1" customWidth="1"/>
    <col min="13829" max="13829" width="8.5703125" style="313" bestFit="1" customWidth="1"/>
    <col min="13830" max="13831" width="9.140625" style="313" bestFit="1" customWidth="1"/>
    <col min="13832" max="13832" width="7" style="313" customWidth="1"/>
    <col min="13833" max="13833" width="8" style="313" bestFit="1" customWidth="1"/>
    <col min="13834" max="13834" width="8.5703125" style="313" bestFit="1" customWidth="1"/>
    <col min="13835" max="13835" width="9.140625" style="313" bestFit="1" customWidth="1"/>
    <col min="13836" max="13837" width="11.85546875" style="313" customWidth="1"/>
    <col min="13838" max="14079" width="9.140625" style="313"/>
    <col min="14080" max="14080" width="4.140625" style="313" customWidth="1"/>
    <col min="14081" max="14081" width="17.7109375" style="313" customWidth="1"/>
    <col min="14082" max="14082" width="9.28515625" style="313" customWidth="1"/>
    <col min="14083" max="14083" width="19.5703125" style="313" customWidth="1"/>
    <col min="14084" max="14084" width="8" style="313" bestFit="1" customWidth="1"/>
    <col min="14085" max="14085" width="8.5703125" style="313" bestFit="1" customWidth="1"/>
    <col min="14086" max="14087" width="9.140625" style="313" bestFit="1" customWidth="1"/>
    <col min="14088" max="14088" width="7" style="313" customWidth="1"/>
    <col min="14089" max="14089" width="8" style="313" bestFit="1" customWidth="1"/>
    <col min="14090" max="14090" width="8.5703125" style="313" bestFit="1" customWidth="1"/>
    <col min="14091" max="14091" width="9.140625" style="313" bestFit="1" customWidth="1"/>
    <col min="14092" max="14093" width="11.85546875" style="313" customWidth="1"/>
    <col min="14094" max="14335" width="9.140625" style="313"/>
    <col min="14336" max="14336" width="4.140625" style="313" customWidth="1"/>
    <col min="14337" max="14337" width="17.7109375" style="313" customWidth="1"/>
    <col min="14338" max="14338" width="9.28515625" style="313" customWidth="1"/>
    <col min="14339" max="14339" width="19.5703125" style="313" customWidth="1"/>
    <col min="14340" max="14340" width="8" style="313" bestFit="1" customWidth="1"/>
    <col min="14341" max="14341" width="8.5703125" style="313" bestFit="1" customWidth="1"/>
    <col min="14342" max="14343" width="9.140625" style="313" bestFit="1" customWidth="1"/>
    <col min="14344" max="14344" width="7" style="313" customWidth="1"/>
    <col min="14345" max="14345" width="8" style="313" bestFit="1" customWidth="1"/>
    <col min="14346" max="14346" width="8.5703125" style="313" bestFit="1" customWidth="1"/>
    <col min="14347" max="14347" width="9.140625" style="313" bestFit="1" customWidth="1"/>
    <col min="14348" max="14349" width="11.85546875" style="313" customWidth="1"/>
    <col min="14350" max="14591" width="9.140625" style="313"/>
    <col min="14592" max="14592" width="4.140625" style="313" customWidth="1"/>
    <col min="14593" max="14593" width="17.7109375" style="313" customWidth="1"/>
    <col min="14594" max="14594" width="9.28515625" style="313" customWidth="1"/>
    <col min="14595" max="14595" width="19.5703125" style="313" customWidth="1"/>
    <col min="14596" max="14596" width="8" style="313" bestFit="1" customWidth="1"/>
    <col min="14597" max="14597" width="8.5703125" style="313" bestFit="1" customWidth="1"/>
    <col min="14598" max="14599" width="9.140625" style="313" bestFit="1" customWidth="1"/>
    <col min="14600" max="14600" width="7" style="313" customWidth="1"/>
    <col min="14601" max="14601" width="8" style="313" bestFit="1" customWidth="1"/>
    <col min="14602" max="14602" width="8.5703125" style="313" bestFit="1" customWidth="1"/>
    <col min="14603" max="14603" width="9.140625" style="313" bestFit="1" customWidth="1"/>
    <col min="14604" max="14605" width="11.85546875" style="313" customWidth="1"/>
    <col min="14606" max="14847" width="9.140625" style="313"/>
    <col min="14848" max="14848" width="4.140625" style="313" customWidth="1"/>
    <col min="14849" max="14849" width="17.7109375" style="313" customWidth="1"/>
    <col min="14850" max="14850" width="9.28515625" style="313" customWidth="1"/>
    <col min="14851" max="14851" width="19.5703125" style="313" customWidth="1"/>
    <col min="14852" max="14852" width="8" style="313" bestFit="1" customWidth="1"/>
    <col min="14853" max="14853" width="8.5703125" style="313" bestFit="1" customWidth="1"/>
    <col min="14854" max="14855" width="9.140625" style="313" bestFit="1" customWidth="1"/>
    <col min="14856" max="14856" width="7" style="313" customWidth="1"/>
    <col min="14857" max="14857" width="8" style="313" bestFit="1" customWidth="1"/>
    <col min="14858" max="14858" width="8.5703125" style="313" bestFit="1" customWidth="1"/>
    <col min="14859" max="14859" width="9.140625" style="313" bestFit="1" customWidth="1"/>
    <col min="14860" max="14861" width="11.85546875" style="313" customWidth="1"/>
    <col min="14862" max="15103" width="9.140625" style="313"/>
    <col min="15104" max="15104" width="4.140625" style="313" customWidth="1"/>
    <col min="15105" max="15105" width="17.7109375" style="313" customWidth="1"/>
    <col min="15106" max="15106" width="9.28515625" style="313" customWidth="1"/>
    <col min="15107" max="15107" width="19.5703125" style="313" customWidth="1"/>
    <col min="15108" max="15108" width="8" style="313" bestFit="1" customWidth="1"/>
    <col min="15109" max="15109" width="8.5703125" style="313" bestFit="1" customWidth="1"/>
    <col min="15110" max="15111" width="9.140625" style="313" bestFit="1" customWidth="1"/>
    <col min="15112" max="15112" width="7" style="313" customWidth="1"/>
    <col min="15113" max="15113" width="8" style="313" bestFit="1" customWidth="1"/>
    <col min="15114" max="15114" width="8.5703125" style="313" bestFit="1" customWidth="1"/>
    <col min="15115" max="15115" width="9.140625" style="313" bestFit="1" customWidth="1"/>
    <col min="15116" max="15117" width="11.85546875" style="313" customWidth="1"/>
    <col min="15118" max="15359" width="9.140625" style="313"/>
    <col min="15360" max="15360" width="4.140625" style="313" customWidth="1"/>
    <col min="15361" max="15361" width="17.7109375" style="313" customWidth="1"/>
    <col min="15362" max="15362" width="9.28515625" style="313" customWidth="1"/>
    <col min="15363" max="15363" width="19.5703125" style="313" customWidth="1"/>
    <col min="15364" max="15364" width="8" style="313" bestFit="1" customWidth="1"/>
    <col min="15365" max="15365" width="8.5703125" style="313" bestFit="1" customWidth="1"/>
    <col min="15366" max="15367" width="9.140625" style="313" bestFit="1" customWidth="1"/>
    <col min="15368" max="15368" width="7" style="313" customWidth="1"/>
    <col min="15369" max="15369" width="8" style="313" bestFit="1" customWidth="1"/>
    <col min="15370" max="15370" width="8.5703125" style="313" bestFit="1" customWidth="1"/>
    <col min="15371" max="15371" width="9.140625" style="313" bestFit="1" customWidth="1"/>
    <col min="15372" max="15373" width="11.85546875" style="313" customWidth="1"/>
    <col min="15374" max="15615" width="9.140625" style="313"/>
    <col min="15616" max="15616" width="4.140625" style="313" customWidth="1"/>
    <col min="15617" max="15617" width="17.7109375" style="313" customWidth="1"/>
    <col min="15618" max="15618" width="9.28515625" style="313" customWidth="1"/>
    <col min="15619" max="15619" width="19.5703125" style="313" customWidth="1"/>
    <col min="15620" max="15620" width="8" style="313" bestFit="1" customWidth="1"/>
    <col min="15621" max="15621" width="8.5703125" style="313" bestFit="1" customWidth="1"/>
    <col min="15622" max="15623" width="9.140625" style="313" bestFit="1" customWidth="1"/>
    <col min="15624" max="15624" width="7" style="313" customWidth="1"/>
    <col min="15625" max="15625" width="8" style="313" bestFit="1" customWidth="1"/>
    <col min="15626" max="15626" width="8.5703125" style="313" bestFit="1" customWidth="1"/>
    <col min="15627" max="15627" width="9.140625" style="313" bestFit="1" customWidth="1"/>
    <col min="15628" max="15629" width="11.85546875" style="313" customWidth="1"/>
    <col min="15630" max="15871" width="9.140625" style="313"/>
    <col min="15872" max="15872" width="4.140625" style="313" customWidth="1"/>
    <col min="15873" max="15873" width="17.7109375" style="313" customWidth="1"/>
    <col min="15874" max="15874" width="9.28515625" style="313" customWidth="1"/>
    <col min="15875" max="15875" width="19.5703125" style="313" customWidth="1"/>
    <col min="15876" max="15876" width="8" style="313" bestFit="1" customWidth="1"/>
    <col min="15877" max="15877" width="8.5703125" style="313" bestFit="1" customWidth="1"/>
    <col min="15878" max="15879" width="9.140625" style="313" bestFit="1" customWidth="1"/>
    <col min="15880" max="15880" width="7" style="313" customWidth="1"/>
    <col min="15881" max="15881" width="8" style="313" bestFit="1" customWidth="1"/>
    <col min="15882" max="15882" width="8.5703125" style="313" bestFit="1" customWidth="1"/>
    <col min="15883" max="15883" width="9.140625" style="313" bestFit="1" customWidth="1"/>
    <col min="15884" max="15885" width="11.85546875" style="313" customWidth="1"/>
    <col min="15886" max="16127" width="9.140625" style="313"/>
    <col min="16128" max="16128" width="4.140625" style="313" customWidth="1"/>
    <col min="16129" max="16129" width="17.7109375" style="313" customWidth="1"/>
    <col min="16130" max="16130" width="9.28515625" style="313" customWidth="1"/>
    <col min="16131" max="16131" width="19.5703125" style="313" customWidth="1"/>
    <col min="16132" max="16132" width="8" style="313" bestFit="1" customWidth="1"/>
    <col min="16133" max="16133" width="8.5703125" style="313" bestFit="1" customWidth="1"/>
    <col min="16134" max="16135" width="9.140625" style="313" bestFit="1" customWidth="1"/>
    <col min="16136" max="16136" width="7" style="313" customWidth="1"/>
    <col min="16137" max="16137" width="8" style="313" bestFit="1" customWidth="1"/>
    <col min="16138" max="16138" width="8.5703125" style="313" bestFit="1" customWidth="1"/>
    <col min="16139" max="16139" width="9.140625" style="313" bestFit="1" customWidth="1"/>
    <col min="16140" max="16141" width="11.85546875" style="313" customWidth="1"/>
    <col min="16142" max="16384" width="9.140625" style="313"/>
  </cols>
  <sheetData>
    <row r="1" spans="1:14" ht="79.5" customHeight="1" x14ac:dyDescent="0.25">
      <c r="A1" s="312"/>
      <c r="F1" s="1015" t="s">
        <v>1155</v>
      </c>
      <c r="G1" s="1016"/>
      <c r="H1" s="1016"/>
      <c r="I1" s="1016"/>
      <c r="J1" s="1016"/>
      <c r="K1" s="1016"/>
      <c r="L1" s="1016"/>
      <c r="M1" s="1016"/>
      <c r="N1" s="1016"/>
    </row>
    <row r="2" spans="1:14" ht="33" customHeight="1" x14ac:dyDescent="0.25">
      <c r="A2" s="1018" t="s">
        <v>653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</row>
    <row r="3" spans="1:14" x14ac:dyDescent="0.25">
      <c r="A3" s="1019" t="s">
        <v>0</v>
      </c>
      <c r="B3" s="1022" t="s">
        <v>21</v>
      </c>
      <c r="C3" s="1022" t="s">
        <v>22</v>
      </c>
      <c r="D3" s="1023" t="s">
        <v>3</v>
      </c>
      <c r="E3" s="1022" t="s">
        <v>23</v>
      </c>
      <c r="F3" s="1022"/>
      <c r="G3" s="1022"/>
      <c r="H3" s="1022"/>
      <c r="I3" s="1022"/>
      <c r="J3" s="1022" t="s">
        <v>4</v>
      </c>
      <c r="K3" s="1022"/>
      <c r="L3" s="1022"/>
      <c r="M3" s="1022"/>
      <c r="N3" s="1022"/>
    </row>
    <row r="4" spans="1:14" ht="93" customHeight="1" x14ac:dyDescent="0.25">
      <c r="A4" s="1020"/>
      <c r="B4" s="1022"/>
      <c r="C4" s="1022"/>
      <c r="D4" s="1023"/>
      <c r="E4" s="554" t="s">
        <v>528</v>
      </c>
      <c r="F4" s="554" t="s">
        <v>529</v>
      </c>
      <c r="G4" s="554" t="s">
        <v>530</v>
      </c>
      <c r="H4" s="555" t="s">
        <v>531</v>
      </c>
      <c r="I4" s="555" t="s">
        <v>8</v>
      </c>
      <c r="J4" s="554" t="s">
        <v>528</v>
      </c>
      <c r="K4" s="554" t="s">
        <v>529</v>
      </c>
      <c r="L4" s="554" t="s">
        <v>530</v>
      </c>
      <c r="M4" s="554" t="s">
        <v>531</v>
      </c>
      <c r="N4" s="554" t="s">
        <v>8</v>
      </c>
    </row>
    <row r="5" spans="1:14" x14ac:dyDescent="0.25">
      <c r="A5" s="1021"/>
      <c r="B5" s="1022"/>
      <c r="C5" s="554" t="s">
        <v>20</v>
      </c>
      <c r="D5" s="331" t="s">
        <v>15</v>
      </c>
      <c r="E5" s="314" t="s">
        <v>19</v>
      </c>
      <c r="F5" s="314" t="s">
        <v>19</v>
      </c>
      <c r="G5" s="314" t="s">
        <v>19</v>
      </c>
      <c r="H5" s="331" t="s">
        <v>19</v>
      </c>
      <c r="I5" s="331" t="s">
        <v>19</v>
      </c>
      <c r="J5" s="314" t="s">
        <v>16</v>
      </c>
      <c r="K5" s="314" t="s">
        <v>16</v>
      </c>
      <c r="L5" s="314" t="s">
        <v>16</v>
      </c>
      <c r="M5" s="314" t="s">
        <v>16</v>
      </c>
      <c r="N5" s="314" t="s">
        <v>16</v>
      </c>
    </row>
    <row r="6" spans="1:14" x14ac:dyDescent="0.25">
      <c r="A6" s="314">
        <v>1</v>
      </c>
      <c r="B6" s="314">
        <v>2</v>
      </c>
      <c r="C6" s="314">
        <v>3</v>
      </c>
      <c r="D6" s="331">
        <v>4</v>
      </c>
      <c r="E6" s="314">
        <v>5</v>
      </c>
      <c r="F6" s="314">
        <v>6</v>
      </c>
      <c r="G6" s="314">
        <v>7</v>
      </c>
      <c r="H6" s="331">
        <v>8</v>
      </c>
      <c r="I6" s="331">
        <v>9</v>
      </c>
      <c r="J6" s="314">
        <v>10</v>
      </c>
      <c r="K6" s="314">
        <v>11</v>
      </c>
      <c r="L6" s="314">
        <v>12</v>
      </c>
      <c r="M6" s="314">
        <v>13</v>
      </c>
      <c r="N6" s="314">
        <v>14</v>
      </c>
    </row>
    <row r="7" spans="1:14" ht="15.75" x14ac:dyDescent="0.25">
      <c r="A7" s="1017" t="s">
        <v>532</v>
      </c>
      <c r="B7" s="1017"/>
      <c r="C7" s="310">
        <f>SUM(C8:C10)</f>
        <v>1265950.02</v>
      </c>
      <c r="D7" s="315">
        <f>SUM(D8:D10)</f>
        <v>53921</v>
      </c>
      <c r="E7" s="315">
        <v>0</v>
      </c>
      <c r="F7" s="315">
        <v>0</v>
      </c>
      <c r="G7" s="315">
        <f t="shared" ref="G7:N7" si="0">SUM(G8:G10)</f>
        <v>0</v>
      </c>
      <c r="H7" s="315">
        <f t="shared" si="0"/>
        <v>623</v>
      </c>
      <c r="I7" s="315">
        <f t="shared" si="0"/>
        <v>623</v>
      </c>
      <c r="J7" s="310">
        <f t="shared" si="0"/>
        <v>0</v>
      </c>
      <c r="K7" s="310">
        <f t="shared" si="0"/>
        <v>0</v>
      </c>
      <c r="L7" s="310">
        <f t="shared" si="0"/>
        <v>0</v>
      </c>
      <c r="M7" s="310">
        <f t="shared" si="0"/>
        <v>3239406908.7900004</v>
      </c>
      <c r="N7" s="310">
        <f t="shared" si="0"/>
        <v>3239406908.7900004</v>
      </c>
    </row>
    <row r="8" spans="1:14" ht="15.75" x14ac:dyDescent="0.25">
      <c r="A8" s="553"/>
      <c r="B8" s="553" t="s">
        <v>35</v>
      </c>
      <c r="C8" s="310">
        <f>SUMIF($B$13:$B$3000,$B$13,C13:C3000)</f>
        <v>390397.57</v>
      </c>
      <c r="D8" s="315">
        <f>SUMIF($B$13:$B$3000,$B$13,D13:D3000)</f>
        <v>16240</v>
      </c>
      <c r="E8" s="315">
        <f t="shared" ref="E8:N8" si="1">SUMIF($B$13:$B$3000,$B$13,E13:E3000)</f>
        <v>0</v>
      </c>
      <c r="F8" s="315">
        <f t="shared" si="1"/>
        <v>0</v>
      </c>
      <c r="G8" s="315">
        <f t="shared" si="1"/>
        <v>0</v>
      </c>
      <c r="H8" s="315">
        <f t="shared" si="1"/>
        <v>230</v>
      </c>
      <c r="I8" s="315">
        <f t="shared" si="1"/>
        <v>230</v>
      </c>
      <c r="J8" s="310">
        <f t="shared" si="1"/>
        <v>0</v>
      </c>
      <c r="K8" s="310">
        <f t="shared" si="1"/>
        <v>0</v>
      </c>
      <c r="L8" s="310">
        <f t="shared" si="1"/>
        <v>0</v>
      </c>
      <c r="M8" s="310">
        <f>SUMIF($B$13:$B$3000,$B$13,M13:M3000)</f>
        <v>964245647.01000011</v>
      </c>
      <c r="N8" s="310">
        <f t="shared" si="1"/>
        <v>964245647.01000011</v>
      </c>
    </row>
    <row r="9" spans="1:14" ht="15.75" x14ac:dyDescent="0.25">
      <c r="A9" s="553"/>
      <c r="B9" s="553" t="s">
        <v>38</v>
      </c>
      <c r="C9" s="310">
        <f>SUMIF($B$14:$B$3000,$B$14,C14:C3000)</f>
        <v>370280.74</v>
      </c>
      <c r="D9" s="315">
        <f>SUMIF($B$14:$B$3000,$B$14,D14:D3000)</f>
        <v>16101</v>
      </c>
      <c r="E9" s="315">
        <f t="shared" ref="E9:N9" si="2">SUMIF($B$14:$B$3000,$B$14,E14:E3000)</f>
        <v>0</v>
      </c>
      <c r="F9" s="315">
        <f t="shared" si="2"/>
        <v>0</v>
      </c>
      <c r="G9" s="315">
        <f t="shared" si="2"/>
        <v>0</v>
      </c>
      <c r="H9" s="315">
        <f t="shared" si="2"/>
        <v>211</v>
      </c>
      <c r="I9" s="315">
        <f t="shared" si="2"/>
        <v>211</v>
      </c>
      <c r="J9" s="310">
        <f t="shared" si="2"/>
        <v>0</v>
      </c>
      <c r="K9" s="310">
        <f t="shared" si="2"/>
        <v>0</v>
      </c>
      <c r="L9" s="310">
        <f t="shared" si="2"/>
        <v>0</v>
      </c>
      <c r="M9" s="310">
        <f>SUMIF($B$14:$B$3000,$B$14,M14:M3000)</f>
        <v>1077623565.3800001</v>
      </c>
      <c r="N9" s="310">
        <f t="shared" si="2"/>
        <v>1077623565.3800001</v>
      </c>
    </row>
    <row r="10" spans="1:14" ht="15.75" x14ac:dyDescent="0.25">
      <c r="A10" s="553"/>
      <c r="B10" s="553" t="s">
        <v>39</v>
      </c>
      <c r="C10" s="310">
        <f>SUMIF($B$15:$B$3000,$B$15,C15:C3000)</f>
        <v>505271.7099999999</v>
      </c>
      <c r="D10" s="315">
        <f>SUMIF($B$15:$B$3000,$B$15,D15:D3000)</f>
        <v>21580</v>
      </c>
      <c r="E10" s="315">
        <f t="shared" ref="E10:N10" si="3">SUMIF($B$15:$B$3000,$B$15,E15:E3000)</f>
        <v>0</v>
      </c>
      <c r="F10" s="315">
        <f t="shared" si="3"/>
        <v>0</v>
      </c>
      <c r="G10" s="315">
        <f t="shared" si="3"/>
        <v>0</v>
      </c>
      <c r="H10" s="315">
        <f t="shared" si="3"/>
        <v>182</v>
      </c>
      <c r="I10" s="315">
        <f t="shared" si="3"/>
        <v>182</v>
      </c>
      <c r="J10" s="310">
        <f t="shared" si="3"/>
        <v>0</v>
      </c>
      <c r="K10" s="310">
        <f t="shared" si="3"/>
        <v>0</v>
      </c>
      <c r="L10" s="310">
        <f t="shared" si="3"/>
        <v>0</v>
      </c>
      <c r="M10" s="310">
        <f t="shared" si="3"/>
        <v>1197537696.4000001</v>
      </c>
      <c r="N10" s="310">
        <f t="shared" si="3"/>
        <v>1197537696.4000001</v>
      </c>
    </row>
    <row r="11" spans="1:14" ht="47.25" x14ac:dyDescent="0.25">
      <c r="A11" s="387" t="s">
        <v>43</v>
      </c>
      <c r="B11" s="388" t="s">
        <v>533</v>
      </c>
      <c r="C11" s="317">
        <f>C12</f>
        <v>4114.6000000000004</v>
      </c>
      <c r="D11" s="316">
        <f t="shared" ref="D11:N11" si="4">D12</f>
        <v>156</v>
      </c>
      <c r="E11" s="316">
        <f t="shared" si="4"/>
        <v>0</v>
      </c>
      <c r="F11" s="316">
        <f t="shared" si="4"/>
        <v>0</v>
      </c>
      <c r="G11" s="316">
        <f t="shared" si="4"/>
        <v>0</v>
      </c>
      <c r="H11" s="316">
        <f t="shared" si="4"/>
        <v>8</v>
      </c>
      <c r="I11" s="316">
        <f t="shared" si="4"/>
        <v>8</v>
      </c>
      <c r="J11" s="317">
        <f t="shared" si="4"/>
        <v>0</v>
      </c>
      <c r="K11" s="317">
        <f t="shared" si="4"/>
        <v>0</v>
      </c>
      <c r="L11" s="317">
        <f t="shared" si="4"/>
        <v>0</v>
      </c>
      <c r="M11" s="317">
        <f t="shared" si="4"/>
        <v>6623156.1799999997</v>
      </c>
      <c r="N11" s="317">
        <f t="shared" si="4"/>
        <v>6623156.1799999997</v>
      </c>
    </row>
    <row r="12" spans="1:14" ht="31.5" x14ac:dyDescent="0.25">
      <c r="A12" s="318" t="s">
        <v>33</v>
      </c>
      <c r="B12" s="319" t="s">
        <v>534</v>
      </c>
      <c r="C12" s="317">
        <f>SUM(C13:C15)</f>
        <v>4114.6000000000004</v>
      </c>
      <c r="D12" s="316">
        <f t="shared" ref="D12:N12" si="5">SUM(D13:D15)</f>
        <v>156</v>
      </c>
      <c r="E12" s="316"/>
      <c r="F12" s="316"/>
      <c r="G12" s="316"/>
      <c r="H12" s="316">
        <f t="shared" si="5"/>
        <v>8</v>
      </c>
      <c r="I12" s="316">
        <f t="shared" si="5"/>
        <v>8</v>
      </c>
      <c r="J12" s="317"/>
      <c r="K12" s="317"/>
      <c r="L12" s="317"/>
      <c r="M12" s="317">
        <f t="shared" si="5"/>
        <v>6623156.1799999997</v>
      </c>
      <c r="N12" s="317">
        <f t="shared" si="5"/>
        <v>6623156.1799999997</v>
      </c>
    </row>
    <row r="13" spans="1:14" ht="15.75" x14ac:dyDescent="0.25">
      <c r="A13" s="320"/>
      <c r="B13" s="319" t="s">
        <v>35</v>
      </c>
      <c r="C13" s="321">
        <f>'Прил 1'!H13</f>
        <v>4114.6000000000004</v>
      </c>
      <c r="D13" s="322">
        <f>'Прил 1'!K13</f>
        <v>156</v>
      </c>
      <c r="E13" s="323"/>
      <c r="F13" s="323"/>
      <c r="G13" s="323"/>
      <c r="H13" s="322">
        <v>8</v>
      </c>
      <c r="I13" s="322">
        <f t="shared" ref="I13:I15" si="6">SUM(E13:H13)</f>
        <v>8</v>
      </c>
      <c r="J13" s="324"/>
      <c r="K13" s="324"/>
      <c r="L13" s="324"/>
      <c r="M13" s="321">
        <f>'Прил 1'!M13</f>
        <v>6623156.1799999997</v>
      </c>
      <c r="N13" s="325">
        <f>SUM(J13:M13)</f>
        <v>6623156.1799999997</v>
      </c>
    </row>
    <row r="14" spans="1:14" ht="15.75" x14ac:dyDescent="0.25">
      <c r="A14" s="320"/>
      <c r="B14" s="319" t="s">
        <v>38</v>
      </c>
      <c r="C14" s="321">
        <f>'Прил 1'!H1003</f>
        <v>0</v>
      </c>
      <c r="D14" s="322">
        <f>'Прил 1'!K1003</f>
        <v>0</v>
      </c>
      <c r="E14" s="323"/>
      <c r="F14" s="323"/>
      <c r="G14" s="323"/>
      <c r="H14" s="322">
        <v>0</v>
      </c>
      <c r="I14" s="322">
        <f t="shared" si="6"/>
        <v>0</v>
      </c>
      <c r="J14" s="324"/>
      <c r="K14" s="324"/>
      <c r="L14" s="324"/>
      <c r="M14" s="321">
        <f>'Прил 1'!M1003</f>
        <v>0</v>
      </c>
      <c r="N14" s="325">
        <f>SUM(J14:M14)</f>
        <v>0</v>
      </c>
    </row>
    <row r="15" spans="1:14" ht="15.75" x14ac:dyDescent="0.25">
      <c r="A15" s="320"/>
      <c r="B15" s="319" t="s">
        <v>39</v>
      </c>
      <c r="C15" s="321">
        <f>'Прил 1'!H1804</f>
        <v>0</v>
      </c>
      <c r="D15" s="322">
        <f>'Прил 1'!K1804</f>
        <v>0</v>
      </c>
      <c r="E15" s="323"/>
      <c r="F15" s="323"/>
      <c r="G15" s="323"/>
      <c r="H15" s="322">
        <v>0</v>
      </c>
      <c r="I15" s="322">
        <f t="shared" si="6"/>
        <v>0</v>
      </c>
      <c r="J15" s="324"/>
      <c r="K15" s="324"/>
      <c r="L15" s="324"/>
      <c r="M15" s="321">
        <f>'Прил 1'!M1804</f>
        <v>0</v>
      </c>
      <c r="N15" s="325">
        <f>SUM(J15:M15)</f>
        <v>0</v>
      </c>
    </row>
    <row r="16" spans="1:14" ht="47.25" x14ac:dyDescent="0.25">
      <c r="A16" s="387" t="s">
        <v>57</v>
      </c>
      <c r="B16" s="388" t="s">
        <v>535</v>
      </c>
      <c r="C16" s="317">
        <f>C17+C21</f>
        <v>6877.94</v>
      </c>
      <c r="D16" s="316">
        <f t="shared" ref="D16:N16" si="7">D17+D21</f>
        <v>255</v>
      </c>
      <c r="E16" s="316">
        <f t="shared" si="7"/>
        <v>0</v>
      </c>
      <c r="F16" s="316">
        <f t="shared" si="7"/>
        <v>0</v>
      </c>
      <c r="G16" s="316">
        <f t="shared" si="7"/>
        <v>0</v>
      </c>
      <c r="H16" s="316">
        <f t="shared" si="7"/>
        <v>10</v>
      </c>
      <c r="I16" s="316">
        <f t="shared" si="7"/>
        <v>10</v>
      </c>
      <c r="J16" s="317">
        <f t="shared" si="7"/>
        <v>0</v>
      </c>
      <c r="K16" s="317">
        <f t="shared" si="7"/>
        <v>0</v>
      </c>
      <c r="L16" s="317">
        <f t="shared" si="7"/>
        <v>0</v>
      </c>
      <c r="M16" s="317">
        <f t="shared" si="7"/>
        <v>16765609</v>
      </c>
      <c r="N16" s="317">
        <f t="shared" si="7"/>
        <v>16765609</v>
      </c>
    </row>
    <row r="17" spans="1:14" ht="31.5" x14ac:dyDescent="0.25">
      <c r="A17" s="318" t="s">
        <v>195</v>
      </c>
      <c r="B17" s="319" t="s">
        <v>536</v>
      </c>
      <c r="C17" s="317">
        <f>SUM(C18:C20)</f>
        <v>1330.6999999999998</v>
      </c>
      <c r="D17" s="316">
        <f>SUM(D18:D20)</f>
        <v>65</v>
      </c>
      <c r="E17" s="316"/>
      <c r="F17" s="316"/>
      <c r="G17" s="316"/>
      <c r="H17" s="316">
        <f>SUM(H18:H20)</f>
        <v>2</v>
      </c>
      <c r="I17" s="316">
        <f>SUM(I18:I20)</f>
        <v>2</v>
      </c>
      <c r="J17" s="317"/>
      <c r="K17" s="317"/>
      <c r="L17" s="317"/>
      <c r="M17" s="317">
        <f>SUM(M18:M20)</f>
        <v>619698</v>
      </c>
      <c r="N17" s="317">
        <f>SUM(N18:N20)</f>
        <v>619698</v>
      </c>
    </row>
    <row r="18" spans="1:14" ht="15.75" x14ac:dyDescent="0.25">
      <c r="A18" s="320"/>
      <c r="B18" s="319" t="s">
        <v>35</v>
      </c>
      <c r="C18" s="321">
        <f>'Прил 1'!H37</f>
        <v>806.3</v>
      </c>
      <c r="D18" s="322">
        <f>'Прил 1'!K37</f>
        <v>40</v>
      </c>
      <c r="E18" s="323"/>
      <c r="F18" s="323"/>
      <c r="G18" s="323"/>
      <c r="H18" s="322">
        <v>1</v>
      </c>
      <c r="I18" s="322">
        <f t="shared" ref="I18:I20" si="8">SUM(E18:H18)</f>
        <v>1</v>
      </c>
      <c r="J18" s="324"/>
      <c r="K18" s="324"/>
      <c r="L18" s="324"/>
      <c r="M18" s="321">
        <f>'Прил 1'!M37</f>
        <v>294934</v>
      </c>
      <c r="N18" s="325">
        <f>SUM(J18:M18)</f>
        <v>294934</v>
      </c>
    </row>
    <row r="19" spans="1:14" ht="15.75" x14ac:dyDescent="0.25">
      <c r="A19" s="320"/>
      <c r="B19" s="319" t="s">
        <v>38</v>
      </c>
      <c r="C19" s="321">
        <f>'Прил 1'!H1005</f>
        <v>524.4</v>
      </c>
      <c r="D19" s="322">
        <f>'Прил 1'!K1005</f>
        <v>25</v>
      </c>
      <c r="E19" s="323"/>
      <c r="F19" s="323"/>
      <c r="G19" s="323"/>
      <c r="H19" s="322">
        <v>1</v>
      </c>
      <c r="I19" s="322">
        <f t="shared" si="8"/>
        <v>1</v>
      </c>
      <c r="J19" s="324"/>
      <c r="K19" s="324"/>
      <c r="L19" s="324"/>
      <c r="M19" s="321">
        <f>'Прил 1'!M1005</f>
        <v>324764</v>
      </c>
      <c r="N19" s="325">
        <f>SUM(J19:M19)</f>
        <v>324764</v>
      </c>
    </row>
    <row r="20" spans="1:14" ht="15.75" x14ac:dyDescent="0.25">
      <c r="A20" s="320"/>
      <c r="B20" s="319" t="s">
        <v>39</v>
      </c>
      <c r="C20" s="321">
        <f>'Прил 1'!H1806</f>
        <v>0</v>
      </c>
      <c r="D20" s="322">
        <f>'Прил 1'!K1806</f>
        <v>0</v>
      </c>
      <c r="E20" s="323"/>
      <c r="F20" s="323"/>
      <c r="G20" s="323"/>
      <c r="H20" s="322">
        <v>0</v>
      </c>
      <c r="I20" s="322">
        <f t="shared" si="8"/>
        <v>0</v>
      </c>
      <c r="J20" s="324"/>
      <c r="K20" s="324"/>
      <c r="L20" s="324"/>
      <c r="M20" s="321">
        <f>'Прил 1'!M1806</f>
        <v>0</v>
      </c>
      <c r="N20" s="325">
        <f>SUM(J20:M20)</f>
        <v>0</v>
      </c>
    </row>
    <row r="21" spans="1:14" ht="31.5" x14ac:dyDescent="0.25">
      <c r="A21" s="318" t="s">
        <v>196</v>
      </c>
      <c r="B21" s="319" t="s">
        <v>537</v>
      </c>
      <c r="C21" s="317">
        <f>SUM(C22:C24)</f>
        <v>5547.24</v>
      </c>
      <c r="D21" s="316">
        <f>SUM(D22:D24)</f>
        <v>190</v>
      </c>
      <c r="E21" s="316"/>
      <c r="F21" s="316"/>
      <c r="G21" s="316"/>
      <c r="H21" s="316">
        <f>SUM(H22:H24)</f>
        <v>8</v>
      </c>
      <c r="I21" s="316">
        <f>SUM(I22:I24)</f>
        <v>8</v>
      </c>
      <c r="J21" s="317"/>
      <c r="K21" s="317"/>
      <c r="L21" s="317"/>
      <c r="M21" s="317">
        <f>SUM(M22:M24)</f>
        <v>16145911</v>
      </c>
      <c r="N21" s="317">
        <f>SUM(N22:N24)</f>
        <v>16145911</v>
      </c>
    </row>
    <row r="22" spans="1:14" ht="15.75" x14ac:dyDescent="0.25">
      <c r="A22" s="320"/>
      <c r="B22" s="319" t="s">
        <v>35</v>
      </c>
      <c r="C22" s="321">
        <f>'Прил 1'!H40</f>
        <v>1862</v>
      </c>
      <c r="D22" s="322">
        <f>'Прил 1'!K40</f>
        <v>69</v>
      </c>
      <c r="E22" s="323"/>
      <c r="F22" s="323"/>
      <c r="G22" s="323"/>
      <c r="H22" s="322">
        <v>3</v>
      </c>
      <c r="I22" s="322">
        <f t="shared" ref="I22:I24" si="9">SUM(E22:H22)</f>
        <v>3</v>
      </c>
      <c r="J22" s="324"/>
      <c r="K22" s="324"/>
      <c r="L22" s="324"/>
      <c r="M22" s="321">
        <f>'Прил 1'!M40</f>
        <v>5151471</v>
      </c>
      <c r="N22" s="325">
        <f>SUM(J22:M22)</f>
        <v>5151471</v>
      </c>
    </row>
    <row r="23" spans="1:14" ht="15.75" x14ac:dyDescent="0.25">
      <c r="A23" s="320"/>
      <c r="B23" s="319" t="s">
        <v>38</v>
      </c>
      <c r="C23" s="321">
        <f>'Прил 1'!H1008</f>
        <v>1573.8</v>
      </c>
      <c r="D23" s="322">
        <f>'Прил 1'!K1008</f>
        <v>50</v>
      </c>
      <c r="E23" s="323"/>
      <c r="F23" s="323"/>
      <c r="G23" s="323"/>
      <c r="H23" s="322">
        <v>2</v>
      </c>
      <c r="I23" s="322">
        <f t="shared" si="9"/>
        <v>2</v>
      </c>
      <c r="J23" s="324"/>
      <c r="K23" s="324"/>
      <c r="L23" s="324"/>
      <c r="M23" s="321">
        <f>'Прил 1'!M1008</f>
        <v>5518505</v>
      </c>
      <c r="N23" s="325">
        <f>SUM(J23:M23)</f>
        <v>5518505</v>
      </c>
    </row>
    <row r="24" spans="1:14" ht="15.75" x14ac:dyDescent="0.25">
      <c r="A24" s="320"/>
      <c r="B24" s="319" t="s">
        <v>39</v>
      </c>
      <c r="C24" s="321">
        <f>'Прил 1'!H1807</f>
        <v>2111.44</v>
      </c>
      <c r="D24" s="322">
        <f>'Прил 1'!K1807</f>
        <v>71</v>
      </c>
      <c r="E24" s="323"/>
      <c r="F24" s="323"/>
      <c r="G24" s="323"/>
      <c r="H24" s="322">
        <v>3</v>
      </c>
      <c r="I24" s="322">
        <f t="shared" si="9"/>
        <v>3</v>
      </c>
      <c r="J24" s="324"/>
      <c r="K24" s="324"/>
      <c r="L24" s="324"/>
      <c r="M24" s="321">
        <f>'Прил 1'!M1807</f>
        <v>5475935</v>
      </c>
      <c r="N24" s="325">
        <f>SUM(J24:M24)</f>
        <v>5475935</v>
      </c>
    </row>
    <row r="25" spans="1:14" ht="31.5" x14ac:dyDescent="0.25">
      <c r="A25" s="387" t="s">
        <v>59</v>
      </c>
      <c r="B25" s="388" t="s">
        <v>538</v>
      </c>
      <c r="C25" s="317">
        <f t="shared" ref="C25:N25" si="10">SUM(C26:C28)</f>
        <v>159619.85999999999</v>
      </c>
      <c r="D25" s="316">
        <f t="shared" si="10"/>
        <v>5313</v>
      </c>
      <c r="E25" s="316">
        <f t="shared" si="10"/>
        <v>0</v>
      </c>
      <c r="F25" s="316">
        <f t="shared" si="10"/>
        <v>0</v>
      </c>
      <c r="G25" s="316">
        <f t="shared" si="10"/>
        <v>0</v>
      </c>
      <c r="H25" s="316">
        <f t="shared" si="10"/>
        <v>42</v>
      </c>
      <c r="I25" s="316">
        <f t="shared" si="10"/>
        <v>42</v>
      </c>
      <c r="J25" s="317">
        <f t="shared" si="10"/>
        <v>0</v>
      </c>
      <c r="K25" s="317">
        <f t="shared" si="10"/>
        <v>0</v>
      </c>
      <c r="L25" s="317">
        <f t="shared" si="10"/>
        <v>0</v>
      </c>
      <c r="M25" s="317">
        <f t="shared" si="10"/>
        <v>193935476</v>
      </c>
      <c r="N25" s="317">
        <f t="shared" si="10"/>
        <v>193935476</v>
      </c>
    </row>
    <row r="26" spans="1:14" ht="15.75" x14ac:dyDescent="0.25">
      <c r="A26" s="320"/>
      <c r="B26" s="319" t="s">
        <v>35</v>
      </c>
      <c r="C26" s="321">
        <f>'Прил 1'!H50</f>
        <v>56668.400000000009</v>
      </c>
      <c r="D26" s="322">
        <f>'Прил 1'!K50</f>
        <v>1948</v>
      </c>
      <c r="E26" s="323"/>
      <c r="F26" s="323"/>
      <c r="G26" s="323"/>
      <c r="H26" s="322">
        <v>16</v>
      </c>
      <c r="I26" s="322">
        <f t="shared" ref="I26:I28" si="11">SUM(E26:H26)</f>
        <v>16</v>
      </c>
      <c r="J26" s="324"/>
      <c r="K26" s="324"/>
      <c r="L26" s="324"/>
      <c r="M26" s="321">
        <f>'Прил 1'!M50</f>
        <v>68420781</v>
      </c>
      <c r="N26" s="325">
        <f>SUM(J26:M26)</f>
        <v>68420781</v>
      </c>
    </row>
    <row r="27" spans="1:14" ht="15.75" x14ac:dyDescent="0.25">
      <c r="A27" s="320"/>
      <c r="B27" s="319" t="s">
        <v>38</v>
      </c>
      <c r="C27" s="321">
        <f>'Прил 1'!H1015</f>
        <v>36539.599999999999</v>
      </c>
      <c r="D27" s="322">
        <f>'Прил 1'!K1015</f>
        <v>1238</v>
      </c>
      <c r="E27" s="323"/>
      <c r="F27" s="323"/>
      <c r="G27" s="323"/>
      <c r="H27" s="322">
        <v>9</v>
      </c>
      <c r="I27" s="322">
        <f t="shared" si="11"/>
        <v>9</v>
      </c>
      <c r="J27" s="324"/>
      <c r="K27" s="324"/>
      <c r="L27" s="324"/>
      <c r="M27" s="321">
        <f>'Прил 1'!M1015</f>
        <v>61408238</v>
      </c>
      <c r="N27" s="325">
        <f>SUM(J27:M27)</f>
        <v>61408238</v>
      </c>
    </row>
    <row r="28" spans="1:14" ht="15.75" x14ac:dyDescent="0.25">
      <c r="A28" s="320"/>
      <c r="B28" s="319" t="s">
        <v>39</v>
      </c>
      <c r="C28" s="321">
        <f>'Прил 1'!H1818</f>
        <v>66411.86</v>
      </c>
      <c r="D28" s="322">
        <f>'Прил 1'!K1818</f>
        <v>2127</v>
      </c>
      <c r="E28" s="323"/>
      <c r="F28" s="323"/>
      <c r="G28" s="323"/>
      <c r="H28" s="322">
        <v>17</v>
      </c>
      <c r="I28" s="322">
        <f t="shared" si="11"/>
        <v>17</v>
      </c>
      <c r="J28" s="324"/>
      <c r="K28" s="324"/>
      <c r="L28" s="324"/>
      <c r="M28" s="321">
        <f>'Прил 1'!M1818</f>
        <v>64106457</v>
      </c>
      <c r="N28" s="325">
        <f>SUM(J28:M28)</f>
        <v>64106457</v>
      </c>
    </row>
    <row r="29" spans="1:14" ht="31.5" x14ac:dyDescent="0.25">
      <c r="A29" s="387" t="s">
        <v>61</v>
      </c>
      <c r="B29" s="388" t="s">
        <v>539</v>
      </c>
      <c r="C29" s="317">
        <f t="shared" ref="C29:N29" si="12">SUM(C30:C32)</f>
        <v>4805.1499999999996</v>
      </c>
      <c r="D29" s="316">
        <f t="shared" si="12"/>
        <v>208</v>
      </c>
      <c r="E29" s="316">
        <f t="shared" si="12"/>
        <v>0</v>
      </c>
      <c r="F29" s="316">
        <f t="shared" si="12"/>
        <v>0</v>
      </c>
      <c r="G29" s="316">
        <f t="shared" si="12"/>
        <v>0</v>
      </c>
      <c r="H29" s="316">
        <f t="shared" si="12"/>
        <v>7</v>
      </c>
      <c r="I29" s="316">
        <f t="shared" si="12"/>
        <v>7</v>
      </c>
      <c r="J29" s="317">
        <f t="shared" si="12"/>
        <v>0</v>
      </c>
      <c r="K29" s="317">
        <f t="shared" si="12"/>
        <v>0</v>
      </c>
      <c r="L29" s="317">
        <f t="shared" si="12"/>
        <v>0</v>
      </c>
      <c r="M29" s="317">
        <f t="shared" si="12"/>
        <v>25689016</v>
      </c>
      <c r="N29" s="317">
        <f t="shared" si="12"/>
        <v>25689016</v>
      </c>
    </row>
    <row r="30" spans="1:14" ht="15.75" x14ac:dyDescent="0.25">
      <c r="A30" s="320"/>
      <c r="B30" s="319" t="s">
        <v>35</v>
      </c>
      <c r="C30" s="321">
        <f>'Прил 1'!H97</f>
        <v>1704.65</v>
      </c>
      <c r="D30" s="322">
        <f>'Прил 1'!K97</f>
        <v>68</v>
      </c>
      <c r="E30" s="323"/>
      <c r="F30" s="323"/>
      <c r="G30" s="323"/>
      <c r="H30" s="322">
        <v>2</v>
      </c>
      <c r="I30" s="322">
        <f t="shared" ref="I30:I32" si="13">SUM(E30:H30)</f>
        <v>2</v>
      </c>
      <c r="J30" s="324"/>
      <c r="K30" s="324"/>
      <c r="L30" s="324"/>
      <c r="M30" s="321">
        <f>'Прил 1'!M97</f>
        <v>9380747</v>
      </c>
      <c r="N30" s="325">
        <f>SUM(J30:M30)</f>
        <v>9380747</v>
      </c>
    </row>
    <row r="31" spans="1:14" ht="15.75" x14ac:dyDescent="0.25">
      <c r="A31" s="320"/>
      <c r="B31" s="319" t="s">
        <v>38</v>
      </c>
      <c r="C31" s="321">
        <f>'Прил 1'!H1049</f>
        <v>2562.16</v>
      </c>
      <c r="D31" s="322">
        <f>'Прил 1'!K1049</f>
        <v>111</v>
      </c>
      <c r="E31" s="323"/>
      <c r="F31" s="323"/>
      <c r="G31" s="323"/>
      <c r="H31" s="322">
        <v>4</v>
      </c>
      <c r="I31" s="322">
        <f t="shared" si="13"/>
        <v>4</v>
      </c>
      <c r="J31" s="324"/>
      <c r="K31" s="324"/>
      <c r="L31" s="324"/>
      <c r="M31" s="321">
        <f>'Прил 1'!M1049</f>
        <v>9006473</v>
      </c>
      <c r="N31" s="325">
        <f>SUM(J31:M31)</f>
        <v>9006473</v>
      </c>
    </row>
    <row r="32" spans="1:14" ht="15.75" x14ac:dyDescent="0.25">
      <c r="A32" s="320"/>
      <c r="B32" s="319" t="s">
        <v>39</v>
      </c>
      <c r="C32" s="321">
        <f>'Прил 1'!H1878</f>
        <v>538.34</v>
      </c>
      <c r="D32" s="322">
        <f>'Прил 1'!K1878</f>
        <v>29</v>
      </c>
      <c r="E32" s="323"/>
      <c r="F32" s="323"/>
      <c r="G32" s="323"/>
      <c r="H32" s="322">
        <v>1</v>
      </c>
      <c r="I32" s="322">
        <f t="shared" si="13"/>
        <v>1</v>
      </c>
      <c r="J32" s="324"/>
      <c r="K32" s="324"/>
      <c r="L32" s="324"/>
      <c r="M32" s="321">
        <f>'Прил 1'!M1878</f>
        <v>7301796</v>
      </c>
      <c r="N32" s="325">
        <f>SUM(J32:M32)</f>
        <v>7301796</v>
      </c>
    </row>
    <row r="33" spans="1:14" ht="47.25" x14ac:dyDescent="0.25">
      <c r="A33" s="387" t="s">
        <v>64</v>
      </c>
      <c r="B33" s="388" t="s">
        <v>540</v>
      </c>
      <c r="C33" s="317">
        <f t="shared" ref="C33:N33" si="14">C34+C38+C50+C54+C58+C62+C66+C70+C46+C42</f>
        <v>320587.80000000005</v>
      </c>
      <c r="D33" s="316">
        <f t="shared" si="14"/>
        <v>11910</v>
      </c>
      <c r="E33" s="316">
        <f t="shared" si="14"/>
        <v>0</v>
      </c>
      <c r="F33" s="316">
        <f t="shared" si="14"/>
        <v>0</v>
      </c>
      <c r="G33" s="316">
        <f t="shared" si="14"/>
        <v>0</v>
      </c>
      <c r="H33" s="316">
        <f t="shared" si="14"/>
        <v>157</v>
      </c>
      <c r="I33" s="316">
        <f t="shared" si="14"/>
        <v>157</v>
      </c>
      <c r="J33" s="317">
        <f t="shared" si="14"/>
        <v>0</v>
      </c>
      <c r="K33" s="317">
        <f t="shared" si="14"/>
        <v>0</v>
      </c>
      <c r="L33" s="317">
        <f t="shared" si="14"/>
        <v>0</v>
      </c>
      <c r="M33" s="317">
        <f t="shared" si="14"/>
        <v>607377951</v>
      </c>
      <c r="N33" s="317">
        <f t="shared" si="14"/>
        <v>607377951</v>
      </c>
    </row>
    <row r="34" spans="1:14" ht="31.5" x14ac:dyDescent="0.25">
      <c r="A34" s="318" t="s">
        <v>200</v>
      </c>
      <c r="B34" s="319" t="s">
        <v>541</v>
      </c>
      <c r="C34" s="317">
        <f>SUM(C35:C37)</f>
        <v>7953.24</v>
      </c>
      <c r="D34" s="316">
        <f>SUM(D35:D37)</f>
        <v>415</v>
      </c>
      <c r="E34" s="316"/>
      <c r="F34" s="316"/>
      <c r="G34" s="316"/>
      <c r="H34" s="316">
        <f>SUM(H35:H37)</f>
        <v>5</v>
      </c>
      <c r="I34" s="316">
        <f>SUM(I35:I37)</f>
        <v>5</v>
      </c>
      <c r="J34" s="317"/>
      <c r="K34" s="317"/>
      <c r="L34" s="317"/>
      <c r="M34" s="317">
        <f>SUM(M35:M37)</f>
        <v>12867874</v>
      </c>
      <c r="N34" s="317">
        <f>SUM(N35:N37)</f>
        <v>12867874</v>
      </c>
    </row>
    <row r="35" spans="1:14" ht="15.75" x14ac:dyDescent="0.25">
      <c r="A35" s="320"/>
      <c r="B35" s="319" t="s">
        <v>35</v>
      </c>
      <c r="C35" s="321">
        <f>'Прил 1'!H107</f>
        <v>6343.04</v>
      </c>
      <c r="D35" s="322">
        <f>'Прил 1'!K107</f>
        <v>328</v>
      </c>
      <c r="E35" s="323"/>
      <c r="F35" s="323"/>
      <c r="G35" s="323"/>
      <c r="H35" s="322">
        <v>3</v>
      </c>
      <c r="I35" s="322">
        <f t="shared" ref="I35:I37" si="15">SUM(E35:H35)</f>
        <v>3</v>
      </c>
      <c r="J35" s="324"/>
      <c r="K35" s="324"/>
      <c r="L35" s="324"/>
      <c r="M35" s="321">
        <f>'Прил 1'!M107</f>
        <v>7760215</v>
      </c>
      <c r="N35" s="325">
        <f>SUM(J35:M35)</f>
        <v>7760215</v>
      </c>
    </row>
    <row r="36" spans="1:14" ht="15.75" x14ac:dyDescent="0.25">
      <c r="A36" s="320"/>
      <c r="B36" s="319" t="s">
        <v>38</v>
      </c>
      <c r="C36" s="321">
        <f>'Прил 1'!H1062</f>
        <v>1610.2</v>
      </c>
      <c r="D36" s="322">
        <f>'Прил 1'!K1062</f>
        <v>87</v>
      </c>
      <c r="E36" s="323"/>
      <c r="F36" s="323"/>
      <c r="G36" s="323"/>
      <c r="H36" s="322">
        <v>1</v>
      </c>
      <c r="I36" s="322">
        <f t="shared" si="15"/>
        <v>1</v>
      </c>
      <c r="J36" s="324"/>
      <c r="K36" s="324"/>
      <c r="L36" s="324"/>
      <c r="M36" s="321">
        <f>'Прил 1'!M1062</f>
        <v>5107659</v>
      </c>
      <c r="N36" s="325">
        <f>SUM(J36:M36)</f>
        <v>5107659</v>
      </c>
    </row>
    <row r="37" spans="1:14" ht="15.75" x14ac:dyDescent="0.25">
      <c r="A37" s="320"/>
      <c r="B37" s="319" t="s">
        <v>39</v>
      </c>
      <c r="C37" s="321">
        <f>'Прил 1'!H1883</f>
        <v>0</v>
      </c>
      <c r="D37" s="322">
        <f>'Прил 1'!K1883</f>
        <v>0</v>
      </c>
      <c r="E37" s="323"/>
      <c r="F37" s="323"/>
      <c r="G37" s="323"/>
      <c r="H37" s="389">
        <v>1</v>
      </c>
      <c r="I37" s="322">
        <f t="shared" si="15"/>
        <v>1</v>
      </c>
      <c r="J37" s="324"/>
      <c r="K37" s="324"/>
      <c r="L37" s="324"/>
      <c r="M37" s="321">
        <f>'Прил 1'!M1883</f>
        <v>0</v>
      </c>
      <c r="N37" s="325">
        <f>SUM(J37:M37)</f>
        <v>0</v>
      </c>
    </row>
    <row r="38" spans="1:14" ht="31.5" x14ac:dyDescent="0.25">
      <c r="A38" s="318" t="s">
        <v>202</v>
      </c>
      <c r="B38" s="319" t="s">
        <v>542</v>
      </c>
      <c r="C38" s="317">
        <f>SUM(C39:C41)</f>
        <v>206375.76</v>
      </c>
      <c r="D38" s="316">
        <f>SUM(D39:D41)</f>
        <v>6951</v>
      </c>
      <c r="E38" s="316"/>
      <c r="F38" s="316"/>
      <c r="G38" s="316"/>
      <c r="H38" s="316">
        <f>SUM(H39:H41)</f>
        <v>94</v>
      </c>
      <c r="I38" s="316">
        <f>SUM(I39:I41)</f>
        <v>94</v>
      </c>
      <c r="J38" s="317"/>
      <c r="K38" s="317"/>
      <c r="L38" s="317"/>
      <c r="M38" s="317">
        <f>SUM(M39:M41)</f>
        <v>454185242</v>
      </c>
      <c r="N38" s="317">
        <f>SUM(N39:N41)</f>
        <v>454185242</v>
      </c>
    </row>
    <row r="39" spans="1:14" ht="15.75" x14ac:dyDescent="0.25">
      <c r="A39" s="320"/>
      <c r="B39" s="319" t="s">
        <v>35</v>
      </c>
      <c r="C39" s="321">
        <f>'Прил 1'!H116</f>
        <v>56653.799999999996</v>
      </c>
      <c r="D39" s="322">
        <f>'Прил 1'!K116</f>
        <v>1682</v>
      </c>
      <c r="E39" s="323"/>
      <c r="F39" s="323"/>
      <c r="G39" s="323"/>
      <c r="H39" s="322">
        <v>33</v>
      </c>
      <c r="I39" s="322">
        <f t="shared" ref="I39:I41" si="16">SUM(E39:H39)</f>
        <v>33</v>
      </c>
      <c r="J39" s="324"/>
      <c r="K39" s="324"/>
      <c r="L39" s="324"/>
      <c r="M39" s="321">
        <f>'Прил 1'!M116</f>
        <v>130282318</v>
      </c>
      <c r="N39" s="325">
        <f>SUM(J39:M39)</f>
        <v>130282318</v>
      </c>
    </row>
    <row r="40" spans="1:14" ht="15.75" x14ac:dyDescent="0.25">
      <c r="A40" s="320"/>
      <c r="B40" s="319" t="s">
        <v>38</v>
      </c>
      <c r="C40" s="321">
        <f>'Прил 1'!H1066</f>
        <v>56091.999999999993</v>
      </c>
      <c r="D40" s="322">
        <f>'Прил 1'!K1066</f>
        <v>2078</v>
      </c>
      <c r="E40" s="323"/>
      <c r="F40" s="323"/>
      <c r="G40" s="323"/>
      <c r="H40" s="322">
        <v>34</v>
      </c>
      <c r="I40" s="322">
        <f t="shared" si="16"/>
        <v>34</v>
      </c>
      <c r="J40" s="324"/>
      <c r="K40" s="324"/>
      <c r="L40" s="324"/>
      <c r="M40" s="321">
        <f>'Прил 1'!M1066</f>
        <v>191339324</v>
      </c>
      <c r="N40" s="325">
        <f>SUM(J40:M40)</f>
        <v>191339324</v>
      </c>
    </row>
    <row r="41" spans="1:14" ht="15.75" x14ac:dyDescent="0.25">
      <c r="A41" s="320"/>
      <c r="B41" s="319" t="s">
        <v>39</v>
      </c>
      <c r="C41" s="321">
        <f>'Прил 1'!H1884</f>
        <v>93629.960000000021</v>
      </c>
      <c r="D41" s="322">
        <f>'Прил 1'!K1884</f>
        <v>3191</v>
      </c>
      <c r="E41" s="323"/>
      <c r="F41" s="323"/>
      <c r="G41" s="323"/>
      <c r="H41" s="322">
        <v>27</v>
      </c>
      <c r="I41" s="322">
        <f t="shared" si="16"/>
        <v>27</v>
      </c>
      <c r="J41" s="324"/>
      <c r="K41" s="324"/>
      <c r="L41" s="324"/>
      <c r="M41" s="321">
        <f>'Прил 1'!M1884</f>
        <v>132563600</v>
      </c>
      <c r="N41" s="325">
        <f>SUM(J41:M41)</f>
        <v>132563600</v>
      </c>
    </row>
    <row r="42" spans="1:14" ht="31.5" x14ac:dyDescent="0.25">
      <c r="A42" s="318" t="s">
        <v>218</v>
      </c>
      <c r="B42" s="319" t="s">
        <v>550</v>
      </c>
      <c r="C42" s="317">
        <f>SUM(C43:C45)</f>
        <v>13793.400000000001</v>
      </c>
      <c r="D42" s="316">
        <f>SUM(D43:D45)</f>
        <v>576</v>
      </c>
      <c r="E42" s="316"/>
      <c r="F42" s="316"/>
      <c r="G42" s="316"/>
      <c r="H42" s="316">
        <f>SUM(H43:H45)</f>
        <v>11</v>
      </c>
      <c r="I42" s="316">
        <f>SUM(I43:I45)</f>
        <v>11</v>
      </c>
      <c r="J42" s="317"/>
      <c r="K42" s="317"/>
      <c r="L42" s="317"/>
      <c r="M42" s="317">
        <f>SUM(M43:M45)</f>
        <v>31376159</v>
      </c>
      <c r="N42" s="317">
        <f>SUM(N43:N45)</f>
        <v>31376159</v>
      </c>
    </row>
    <row r="43" spans="1:14" ht="15.75" x14ac:dyDescent="0.25">
      <c r="A43" s="320"/>
      <c r="B43" s="319" t="s">
        <v>35</v>
      </c>
      <c r="C43" s="321">
        <f>'Прил 1'!H248</f>
        <v>6323.9000000000005</v>
      </c>
      <c r="D43" s="322">
        <f>'Прил 1'!K248</f>
        <v>279</v>
      </c>
      <c r="E43" s="323"/>
      <c r="F43" s="323"/>
      <c r="G43" s="323"/>
      <c r="H43" s="322">
        <v>4</v>
      </c>
      <c r="I43" s="322">
        <f t="shared" ref="I43:I45" si="17">SUM(E43:H43)</f>
        <v>4</v>
      </c>
      <c r="J43" s="324"/>
      <c r="K43" s="324"/>
      <c r="L43" s="324"/>
      <c r="M43" s="321">
        <f>'Прил 1'!M248</f>
        <v>12028040</v>
      </c>
      <c r="N43" s="325">
        <f>SUM(J43:M43)</f>
        <v>12028040</v>
      </c>
    </row>
    <row r="44" spans="1:14" ht="15.75" x14ac:dyDescent="0.25">
      <c r="A44" s="320"/>
      <c r="B44" s="319" t="s">
        <v>38</v>
      </c>
      <c r="C44" s="321">
        <f>'Прил 1'!H1206</f>
        <v>4058.8</v>
      </c>
      <c r="D44" s="322">
        <f>'Прил 1'!K1206</f>
        <v>146</v>
      </c>
      <c r="E44" s="323"/>
      <c r="F44" s="323"/>
      <c r="G44" s="323"/>
      <c r="H44" s="322">
        <v>4</v>
      </c>
      <c r="I44" s="322">
        <f t="shared" si="17"/>
        <v>4</v>
      </c>
      <c r="J44" s="324"/>
      <c r="K44" s="324"/>
      <c r="L44" s="324"/>
      <c r="M44" s="321">
        <f>'Прил 1'!M1206</f>
        <v>9681655</v>
      </c>
      <c r="N44" s="325">
        <f>SUM(J44:M44)</f>
        <v>9681655</v>
      </c>
    </row>
    <row r="45" spans="1:14" ht="15.75" x14ac:dyDescent="0.25">
      <c r="A45" s="320"/>
      <c r="B45" s="319" t="s">
        <v>39</v>
      </c>
      <c r="C45" s="321">
        <f>'Прил 1'!H2006</f>
        <v>3410.7</v>
      </c>
      <c r="D45" s="322">
        <f>'Прил 1'!K2006</f>
        <v>151</v>
      </c>
      <c r="E45" s="323"/>
      <c r="F45" s="323"/>
      <c r="G45" s="323"/>
      <c r="H45" s="322">
        <v>3</v>
      </c>
      <c r="I45" s="322">
        <f t="shared" si="17"/>
        <v>3</v>
      </c>
      <c r="J45" s="324"/>
      <c r="K45" s="324"/>
      <c r="L45" s="324"/>
      <c r="M45" s="321">
        <f>'Прил 1'!M2006</f>
        <v>9666464</v>
      </c>
      <c r="N45" s="325">
        <f>SUM(J45:M45)</f>
        <v>9666464</v>
      </c>
    </row>
    <row r="46" spans="1:14" ht="31.5" x14ac:dyDescent="0.25">
      <c r="A46" s="318" t="s">
        <v>223</v>
      </c>
      <c r="B46" s="319" t="s">
        <v>549</v>
      </c>
      <c r="C46" s="317">
        <f>SUM(C47:C49)</f>
        <v>11286.5</v>
      </c>
      <c r="D46" s="316">
        <f>SUM(D47:D49)</f>
        <v>401</v>
      </c>
      <c r="E46" s="316"/>
      <c r="F46" s="316"/>
      <c r="G46" s="316"/>
      <c r="H46" s="316">
        <f>SUM(H47:H49)</f>
        <v>5</v>
      </c>
      <c r="I46" s="316">
        <f>SUM(I47:I49)</f>
        <v>5</v>
      </c>
      <c r="J46" s="317"/>
      <c r="K46" s="317"/>
      <c r="L46" s="317"/>
      <c r="M46" s="317">
        <f>SUM(M47:M49)</f>
        <v>10553371</v>
      </c>
      <c r="N46" s="317">
        <f>SUM(N47:N49)</f>
        <v>10553371</v>
      </c>
    </row>
    <row r="47" spans="1:14" ht="15.75" x14ac:dyDescent="0.25">
      <c r="A47" s="320"/>
      <c r="B47" s="319" t="s">
        <v>35</v>
      </c>
      <c r="C47" s="321">
        <f>'Прил 1'!H257</f>
        <v>1704.1</v>
      </c>
      <c r="D47" s="322">
        <f>'Прил 1'!K257</f>
        <v>69</v>
      </c>
      <c r="E47" s="323"/>
      <c r="F47" s="323"/>
      <c r="G47" s="323"/>
      <c r="H47" s="322">
        <v>1</v>
      </c>
      <c r="I47" s="322">
        <f t="shared" ref="I47:I49" si="18">SUM(E47:H47)</f>
        <v>1</v>
      </c>
      <c r="J47" s="324"/>
      <c r="K47" s="324"/>
      <c r="L47" s="324"/>
      <c r="M47" s="321">
        <f>'Прил 1'!M257</f>
        <v>2368276</v>
      </c>
      <c r="N47" s="325">
        <f>SUM(J47:M47)</f>
        <v>2368276</v>
      </c>
    </row>
    <row r="48" spans="1:14" ht="15.75" x14ac:dyDescent="0.25">
      <c r="A48" s="320"/>
      <c r="B48" s="319" t="s">
        <v>38</v>
      </c>
      <c r="C48" s="321">
        <f>'Прил 1'!H1222</f>
        <v>2872.6</v>
      </c>
      <c r="D48" s="322">
        <f>'Прил 1'!K1222</f>
        <v>116</v>
      </c>
      <c r="E48" s="323"/>
      <c r="F48" s="323"/>
      <c r="G48" s="323"/>
      <c r="H48" s="322">
        <v>1</v>
      </c>
      <c r="I48" s="322">
        <f t="shared" si="18"/>
        <v>1</v>
      </c>
      <c r="J48" s="324"/>
      <c r="K48" s="324"/>
      <c r="L48" s="324"/>
      <c r="M48" s="321">
        <f>'Прил 1'!M1222</f>
        <v>4051668</v>
      </c>
      <c r="N48" s="325">
        <f>SUM(J48:M48)</f>
        <v>4051668</v>
      </c>
    </row>
    <row r="49" spans="1:14" ht="15.75" x14ac:dyDescent="0.25">
      <c r="A49" s="320"/>
      <c r="B49" s="319" t="s">
        <v>39</v>
      </c>
      <c r="C49" s="321">
        <f>'Прил 1'!H2014</f>
        <v>6709.8</v>
      </c>
      <c r="D49" s="322">
        <f>'Прил 1'!K2014</f>
        <v>216</v>
      </c>
      <c r="E49" s="323"/>
      <c r="F49" s="323"/>
      <c r="G49" s="323"/>
      <c r="H49" s="322">
        <v>3</v>
      </c>
      <c r="I49" s="322">
        <f t="shared" si="18"/>
        <v>3</v>
      </c>
      <c r="J49" s="324"/>
      <c r="K49" s="324"/>
      <c r="L49" s="324"/>
      <c r="M49" s="321">
        <f>'Прил 1'!M2014</f>
        <v>4133427</v>
      </c>
      <c r="N49" s="325">
        <f>SUM(J49:M49)</f>
        <v>4133427</v>
      </c>
    </row>
    <row r="50" spans="1:14" ht="31.5" x14ac:dyDescent="0.25">
      <c r="A50" s="318" t="s">
        <v>226</v>
      </c>
      <c r="B50" s="319" t="s">
        <v>543</v>
      </c>
      <c r="C50" s="317">
        <f>SUM(C51:C53)</f>
        <v>18908.7</v>
      </c>
      <c r="D50" s="316">
        <f>SUM(D51:D53)</f>
        <v>1008</v>
      </c>
      <c r="E50" s="316"/>
      <c r="F50" s="316"/>
      <c r="G50" s="316"/>
      <c r="H50" s="316">
        <f>SUM(H51:H53)</f>
        <v>10</v>
      </c>
      <c r="I50" s="316">
        <f>SUM(I51:I53)</f>
        <v>10</v>
      </c>
      <c r="J50" s="317"/>
      <c r="K50" s="317"/>
      <c r="L50" s="317"/>
      <c r="M50" s="317">
        <f>SUM(M51:M53)</f>
        <v>22913200</v>
      </c>
      <c r="N50" s="317">
        <f>SUM(N51:N53)</f>
        <v>22913200</v>
      </c>
    </row>
    <row r="51" spans="1:14" ht="15.75" x14ac:dyDescent="0.25">
      <c r="A51" s="320"/>
      <c r="B51" s="319" t="s">
        <v>35</v>
      </c>
      <c r="C51" s="321">
        <f>'Прил 1'!H260</f>
        <v>6660.5999999999995</v>
      </c>
      <c r="D51" s="322">
        <f>'Прил 1'!K260</f>
        <v>348</v>
      </c>
      <c r="E51" s="323"/>
      <c r="F51" s="323"/>
      <c r="G51" s="323"/>
      <c r="H51" s="322">
        <v>4</v>
      </c>
      <c r="I51" s="322">
        <f t="shared" ref="I51:I53" si="19">SUM(E51:H51)</f>
        <v>4</v>
      </c>
      <c r="J51" s="324"/>
      <c r="K51" s="324"/>
      <c r="L51" s="324"/>
      <c r="M51" s="321">
        <f>'Прил 1'!M260</f>
        <v>7282718</v>
      </c>
      <c r="N51" s="325">
        <f>SUM(J51:M51)</f>
        <v>7282718</v>
      </c>
    </row>
    <row r="52" spans="1:14" ht="15.75" x14ac:dyDescent="0.25">
      <c r="A52" s="320"/>
      <c r="B52" s="319" t="s">
        <v>38</v>
      </c>
      <c r="C52" s="321">
        <f>'Прил 1'!H1225</f>
        <v>5409.1</v>
      </c>
      <c r="D52" s="322">
        <f>'Прил 1'!K1225</f>
        <v>300</v>
      </c>
      <c r="E52" s="323"/>
      <c r="F52" s="323"/>
      <c r="G52" s="323"/>
      <c r="H52" s="322">
        <v>3</v>
      </c>
      <c r="I52" s="322">
        <f t="shared" si="19"/>
        <v>3</v>
      </c>
      <c r="J52" s="324"/>
      <c r="K52" s="324"/>
      <c r="L52" s="324"/>
      <c r="M52" s="321">
        <f>'Прил 1'!M1225</f>
        <v>7472419</v>
      </c>
      <c r="N52" s="325">
        <f>SUM(J52:M52)</f>
        <v>7472419</v>
      </c>
    </row>
    <row r="53" spans="1:14" ht="15.75" x14ac:dyDescent="0.25">
      <c r="A53" s="320"/>
      <c r="B53" s="319" t="s">
        <v>39</v>
      </c>
      <c r="C53" s="321">
        <f>'Прил 1'!H2024</f>
        <v>6839</v>
      </c>
      <c r="D53" s="322">
        <f>'Прил 1'!K2024</f>
        <v>360</v>
      </c>
      <c r="E53" s="323"/>
      <c r="F53" s="323"/>
      <c r="G53" s="323"/>
      <c r="H53" s="322">
        <v>3</v>
      </c>
      <c r="I53" s="322">
        <f t="shared" si="19"/>
        <v>3</v>
      </c>
      <c r="J53" s="324"/>
      <c r="K53" s="324"/>
      <c r="L53" s="324"/>
      <c r="M53" s="321">
        <f>'Прил 1'!M2024</f>
        <v>8158063</v>
      </c>
      <c r="N53" s="325">
        <f>SUM(J53:M53)</f>
        <v>8158063</v>
      </c>
    </row>
    <row r="54" spans="1:14" ht="31.5" x14ac:dyDescent="0.25">
      <c r="A54" s="318" t="s">
        <v>227</v>
      </c>
      <c r="B54" s="319" t="s">
        <v>544</v>
      </c>
      <c r="C54" s="317">
        <f>SUM(C55:C57)</f>
        <v>9714.2000000000007</v>
      </c>
      <c r="D54" s="316">
        <f>SUM(D55:D57)</f>
        <v>338</v>
      </c>
      <c r="E54" s="316"/>
      <c r="F54" s="316"/>
      <c r="G54" s="316"/>
      <c r="H54" s="316">
        <f>SUM(H55:H57)</f>
        <v>5</v>
      </c>
      <c r="I54" s="316">
        <f>SUM(I55:I57)</f>
        <v>5</v>
      </c>
      <c r="J54" s="317"/>
      <c r="K54" s="317"/>
      <c r="L54" s="317"/>
      <c r="M54" s="317">
        <f>SUM(M55:M57)</f>
        <v>20512334</v>
      </c>
      <c r="N54" s="317">
        <f>SUM(N55:N57)</f>
        <v>20512334</v>
      </c>
    </row>
    <row r="55" spans="1:14" ht="15.75" x14ac:dyDescent="0.25">
      <c r="A55" s="320"/>
      <c r="B55" s="319" t="s">
        <v>35</v>
      </c>
      <c r="C55" s="321">
        <f>'Прил 1'!H269</f>
        <v>1538.4</v>
      </c>
      <c r="D55" s="322">
        <f>'Прил 1'!K269</f>
        <v>50</v>
      </c>
      <c r="E55" s="323"/>
      <c r="F55" s="323"/>
      <c r="G55" s="323"/>
      <c r="H55" s="322">
        <v>2</v>
      </c>
      <c r="I55" s="322">
        <f t="shared" ref="I55:I57" si="20">SUM(E55:H55)</f>
        <v>2</v>
      </c>
      <c r="J55" s="324"/>
      <c r="K55" s="324"/>
      <c r="L55" s="324"/>
      <c r="M55" s="321">
        <f>'Прил 1'!M269</f>
        <v>6828839</v>
      </c>
      <c r="N55" s="325">
        <f>SUM(J55:M55)</f>
        <v>6828839</v>
      </c>
    </row>
    <row r="56" spans="1:14" ht="15.75" x14ac:dyDescent="0.25">
      <c r="A56" s="320"/>
      <c r="B56" s="319" t="s">
        <v>38</v>
      </c>
      <c r="C56" s="321">
        <f>'Прил 1'!H1233</f>
        <v>1896</v>
      </c>
      <c r="D56" s="322">
        <f>'Прил 1'!K1233</f>
        <v>101</v>
      </c>
      <c r="E56" s="323"/>
      <c r="F56" s="323"/>
      <c r="G56" s="323"/>
      <c r="H56" s="322">
        <v>2</v>
      </c>
      <c r="I56" s="322">
        <f t="shared" si="20"/>
        <v>2</v>
      </c>
      <c r="J56" s="324"/>
      <c r="K56" s="324"/>
      <c r="L56" s="324"/>
      <c r="M56" s="321">
        <f>'Прил 1'!M1233</f>
        <v>6355784</v>
      </c>
      <c r="N56" s="325">
        <f>SUM(J56:M56)</f>
        <v>6355784</v>
      </c>
    </row>
    <row r="57" spans="1:14" ht="15.75" x14ac:dyDescent="0.25">
      <c r="A57" s="320"/>
      <c r="B57" s="319" t="s">
        <v>39</v>
      </c>
      <c r="C57" s="321">
        <f>'Прил 1'!H2034</f>
        <v>6279.8</v>
      </c>
      <c r="D57" s="322">
        <f>'Прил 1'!K2034</f>
        <v>187</v>
      </c>
      <c r="E57" s="323"/>
      <c r="F57" s="323"/>
      <c r="G57" s="323"/>
      <c r="H57" s="322">
        <v>1</v>
      </c>
      <c r="I57" s="322">
        <f t="shared" si="20"/>
        <v>1</v>
      </c>
      <c r="J57" s="324"/>
      <c r="K57" s="324"/>
      <c r="L57" s="324"/>
      <c r="M57" s="321">
        <f>'Прил 1'!M2034</f>
        <v>7327711</v>
      </c>
      <c r="N57" s="325">
        <f>SUM(J57:M57)</f>
        <v>7327711</v>
      </c>
    </row>
    <row r="58" spans="1:14" ht="31.5" x14ac:dyDescent="0.25">
      <c r="A58" s="318" t="s">
        <v>230</v>
      </c>
      <c r="B58" s="319" t="s">
        <v>545</v>
      </c>
      <c r="C58" s="317">
        <f>SUM(C59:C61)</f>
        <v>6929</v>
      </c>
      <c r="D58" s="316">
        <f>SUM(D59:D61)</f>
        <v>258</v>
      </c>
      <c r="E58" s="316"/>
      <c r="F58" s="316"/>
      <c r="G58" s="316"/>
      <c r="H58" s="316">
        <f>SUM(H59:H61)</f>
        <v>2</v>
      </c>
      <c r="I58" s="316">
        <f>SUM(I59:I61)</f>
        <v>2</v>
      </c>
      <c r="J58" s="317"/>
      <c r="K58" s="317"/>
      <c r="L58" s="317"/>
      <c r="M58" s="317">
        <f>SUM(M59:M61)</f>
        <v>6878592</v>
      </c>
      <c r="N58" s="317">
        <f>SUM(N59:N61)</f>
        <v>6878592</v>
      </c>
    </row>
    <row r="59" spans="1:14" ht="15.75" x14ac:dyDescent="0.25">
      <c r="A59" s="320"/>
      <c r="B59" s="319" t="s">
        <v>35</v>
      </c>
      <c r="C59" s="321">
        <f>'Прил 1'!H274</f>
        <v>3464.5</v>
      </c>
      <c r="D59" s="322">
        <f>'Прил 1'!K274</f>
        <v>129</v>
      </c>
      <c r="E59" s="323"/>
      <c r="F59" s="323"/>
      <c r="G59" s="323"/>
      <c r="H59" s="322">
        <v>1</v>
      </c>
      <c r="I59" s="322">
        <f t="shared" ref="I59:I61" si="21">SUM(E59:H59)</f>
        <v>1</v>
      </c>
      <c r="J59" s="324"/>
      <c r="K59" s="324"/>
      <c r="L59" s="324"/>
      <c r="M59" s="321">
        <f>'Прил 1'!M274</f>
        <v>63407</v>
      </c>
      <c r="N59" s="325">
        <f>SUM(J59:M59)</f>
        <v>63407</v>
      </c>
    </row>
    <row r="60" spans="1:14" ht="15.75" x14ac:dyDescent="0.25">
      <c r="A60" s="320"/>
      <c r="B60" s="319" t="s">
        <v>38</v>
      </c>
      <c r="C60" s="321">
        <f>'Прил 1'!H1238</f>
        <v>0</v>
      </c>
      <c r="D60" s="322">
        <f>'Прил 1'!K1238</f>
        <v>0</v>
      </c>
      <c r="E60" s="323"/>
      <c r="F60" s="323"/>
      <c r="G60" s="323"/>
      <c r="H60" s="322">
        <v>0</v>
      </c>
      <c r="I60" s="322">
        <f t="shared" si="21"/>
        <v>0</v>
      </c>
      <c r="J60" s="324"/>
      <c r="K60" s="324"/>
      <c r="L60" s="324"/>
      <c r="M60" s="321">
        <f>'Прил 1'!M1238</f>
        <v>0</v>
      </c>
      <c r="N60" s="325">
        <f>SUM(J60:M60)</f>
        <v>0</v>
      </c>
    </row>
    <row r="61" spans="1:14" ht="15.75" x14ac:dyDescent="0.25">
      <c r="A61" s="320"/>
      <c r="B61" s="319" t="s">
        <v>39</v>
      </c>
      <c r="C61" s="321">
        <f>'Прил 1'!H2039</f>
        <v>3464.5</v>
      </c>
      <c r="D61" s="322">
        <f>'Прил 1'!K2039</f>
        <v>129</v>
      </c>
      <c r="E61" s="323"/>
      <c r="F61" s="323"/>
      <c r="G61" s="323"/>
      <c r="H61" s="390">
        <v>1</v>
      </c>
      <c r="I61" s="322">
        <f t="shared" si="21"/>
        <v>1</v>
      </c>
      <c r="J61" s="324"/>
      <c r="K61" s="324"/>
      <c r="L61" s="324"/>
      <c r="M61" s="321">
        <f>'Прил 1'!M2039</f>
        <v>6815185</v>
      </c>
      <c r="N61" s="325">
        <f>SUM(J61:M61)</f>
        <v>6815185</v>
      </c>
    </row>
    <row r="62" spans="1:14" ht="31.5" x14ac:dyDescent="0.25">
      <c r="A62" s="318" t="s">
        <v>233</v>
      </c>
      <c r="B62" s="319" t="s">
        <v>546</v>
      </c>
      <c r="C62" s="317">
        <f>SUM(C63:C65)</f>
        <v>4901.6000000000004</v>
      </c>
      <c r="D62" s="316">
        <f>SUM(D63:D65)</f>
        <v>124</v>
      </c>
      <c r="E62" s="316"/>
      <c r="F62" s="316"/>
      <c r="G62" s="316"/>
      <c r="H62" s="316">
        <f>SUM(H63:H65)</f>
        <v>3</v>
      </c>
      <c r="I62" s="316">
        <f>SUM(I63:I65)</f>
        <v>3</v>
      </c>
      <c r="J62" s="317"/>
      <c r="K62" s="317"/>
      <c r="L62" s="317"/>
      <c r="M62" s="317">
        <f>SUM(M63:M65)</f>
        <v>10781102</v>
      </c>
      <c r="N62" s="317">
        <f>SUM(N63:N65)</f>
        <v>10781102</v>
      </c>
    </row>
    <row r="63" spans="1:14" ht="15.75" x14ac:dyDescent="0.25">
      <c r="A63" s="320"/>
      <c r="B63" s="319" t="s">
        <v>35</v>
      </c>
      <c r="C63" s="321">
        <f>'Прил 1'!H277</f>
        <v>1207.7</v>
      </c>
      <c r="D63" s="322">
        <f>'Прил 1'!K277</f>
        <v>36</v>
      </c>
      <c r="E63" s="323"/>
      <c r="F63" s="323"/>
      <c r="G63" s="323"/>
      <c r="H63" s="322">
        <v>1</v>
      </c>
      <c r="I63" s="322">
        <f t="shared" ref="I63:I65" si="22">SUM(E63:H63)</f>
        <v>1</v>
      </c>
      <c r="J63" s="324"/>
      <c r="K63" s="324"/>
      <c r="L63" s="324"/>
      <c r="M63" s="321">
        <f>'Прил 1'!M277</f>
        <v>3293786</v>
      </c>
      <c r="N63" s="325">
        <f>SUM(J63:M63)</f>
        <v>3293786</v>
      </c>
    </row>
    <row r="64" spans="1:14" ht="15.75" x14ac:dyDescent="0.25">
      <c r="A64" s="320"/>
      <c r="B64" s="319" t="s">
        <v>38</v>
      </c>
      <c r="C64" s="321">
        <f>'Прил 1'!H1239</f>
        <v>1837</v>
      </c>
      <c r="D64" s="322">
        <f>'Прил 1'!K1239</f>
        <v>42</v>
      </c>
      <c r="E64" s="323"/>
      <c r="F64" s="323"/>
      <c r="G64" s="323"/>
      <c r="H64" s="322">
        <v>1</v>
      </c>
      <c r="I64" s="322">
        <f t="shared" si="22"/>
        <v>1</v>
      </c>
      <c r="J64" s="324"/>
      <c r="K64" s="324"/>
      <c r="L64" s="324"/>
      <c r="M64" s="321">
        <f>'Прил 1'!M1239</f>
        <v>3677327</v>
      </c>
      <c r="N64" s="325">
        <f>SUM(J64:M64)</f>
        <v>3677327</v>
      </c>
    </row>
    <row r="65" spans="1:14" ht="15.75" x14ac:dyDescent="0.25">
      <c r="A65" s="320"/>
      <c r="B65" s="319" t="s">
        <v>39</v>
      </c>
      <c r="C65" s="417">
        <f>'Прил 1'!H2042</f>
        <v>1856.9</v>
      </c>
      <c r="D65" s="418">
        <f>'Прил 1'!K2042</f>
        <v>46</v>
      </c>
      <c r="E65" s="323"/>
      <c r="F65" s="323"/>
      <c r="G65" s="323"/>
      <c r="H65" s="322">
        <v>1</v>
      </c>
      <c r="I65" s="322">
        <f t="shared" si="22"/>
        <v>1</v>
      </c>
      <c r="J65" s="324"/>
      <c r="K65" s="324"/>
      <c r="L65" s="324"/>
      <c r="M65" s="321">
        <f>'Прил 1'!M2042</f>
        <v>3809989</v>
      </c>
      <c r="N65" s="325">
        <f>SUM(J65:M65)</f>
        <v>3809989</v>
      </c>
    </row>
    <row r="66" spans="1:14" ht="31.5" x14ac:dyDescent="0.25">
      <c r="A66" s="318" t="s">
        <v>234</v>
      </c>
      <c r="B66" s="319" t="s">
        <v>547</v>
      </c>
      <c r="C66" s="317">
        <f>SUM(C67:C69)</f>
        <v>16238.2</v>
      </c>
      <c r="D66" s="316">
        <f>SUM(D67:D69)</f>
        <v>959</v>
      </c>
      <c r="E66" s="316"/>
      <c r="F66" s="316"/>
      <c r="G66" s="316"/>
      <c r="H66" s="316">
        <f>SUM(H67:H69)</f>
        <v>7</v>
      </c>
      <c r="I66" s="316">
        <f>SUM(I67:I69)</f>
        <v>7</v>
      </c>
      <c r="J66" s="317"/>
      <c r="K66" s="317"/>
      <c r="L66" s="317"/>
      <c r="M66" s="317">
        <f>SUM(M67:M69)</f>
        <v>14579020</v>
      </c>
      <c r="N66" s="317">
        <f>SUM(N67:N69)</f>
        <v>14579020</v>
      </c>
    </row>
    <row r="67" spans="1:14" ht="15.75" x14ac:dyDescent="0.25">
      <c r="A67" s="320"/>
      <c r="B67" s="319" t="s">
        <v>35</v>
      </c>
      <c r="C67" s="321">
        <f>'Прил 1'!H281</f>
        <v>10233.200000000001</v>
      </c>
      <c r="D67" s="322">
        <f>'Прил 1'!K281</f>
        <v>617</v>
      </c>
      <c r="E67" s="323"/>
      <c r="F67" s="323"/>
      <c r="G67" s="323"/>
      <c r="H67" s="322">
        <v>4</v>
      </c>
      <c r="I67" s="322">
        <f t="shared" ref="I67:I69" si="23">SUM(E67:H67)</f>
        <v>4</v>
      </c>
      <c r="J67" s="324"/>
      <c r="K67" s="324"/>
      <c r="L67" s="324"/>
      <c r="M67" s="321">
        <f>'Прил 1'!M281</f>
        <v>8116115</v>
      </c>
      <c r="N67" s="325">
        <f>SUM(J67:M67)</f>
        <v>8116115</v>
      </c>
    </row>
    <row r="68" spans="1:14" ht="15.75" x14ac:dyDescent="0.25">
      <c r="A68" s="320"/>
      <c r="B68" s="319" t="s">
        <v>38</v>
      </c>
      <c r="C68" s="321">
        <f>'Прил 1'!H1242</f>
        <v>2672.7</v>
      </c>
      <c r="D68" s="322">
        <f>'Прил 1'!K1242</f>
        <v>180</v>
      </c>
      <c r="E68" s="323"/>
      <c r="F68" s="323"/>
      <c r="G68" s="323"/>
      <c r="H68" s="322">
        <v>1</v>
      </c>
      <c r="I68" s="322">
        <f t="shared" si="23"/>
        <v>1</v>
      </c>
      <c r="J68" s="324"/>
      <c r="K68" s="324"/>
      <c r="L68" s="324"/>
      <c r="M68" s="321">
        <f>'Прил 1'!M1242</f>
        <v>2884101</v>
      </c>
      <c r="N68" s="325">
        <f>SUM(J68:M68)</f>
        <v>2884101</v>
      </c>
    </row>
    <row r="69" spans="1:14" ht="15.75" x14ac:dyDescent="0.25">
      <c r="A69" s="320"/>
      <c r="B69" s="319" t="s">
        <v>39</v>
      </c>
      <c r="C69" s="321">
        <f>'Прил 1'!H2046</f>
        <v>3332.3</v>
      </c>
      <c r="D69" s="322">
        <f>'Прил 1'!K2046</f>
        <v>162</v>
      </c>
      <c r="E69" s="323"/>
      <c r="F69" s="323"/>
      <c r="G69" s="323"/>
      <c r="H69" s="322">
        <v>2</v>
      </c>
      <c r="I69" s="322">
        <f t="shared" si="23"/>
        <v>2</v>
      </c>
      <c r="J69" s="324"/>
      <c r="K69" s="324"/>
      <c r="L69" s="324"/>
      <c r="M69" s="321">
        <f>'Прил 1'!M2046</f>
        <v>3578804</v>
      </c>
      <c r="N69" s="325">
        <f>SUM(J69:M69)</f>
        <v>3578804</v>
      </c>
    </row>
    <row r="70" spans="1:14" ht="31.5" x14ac:dyDescent="0.25">
      <c r="A70" s="318" t="s">
        <v>239</v>
      </c>
      <c r="B70" s="319" t="s">
        <v>548</v>
      </c>
      <c r="C70" s="317">
        <f>SUM(C71:C73)</f>
        <v>24487.199999999997</v>
      </c>
      <c r="D70" s="316">
        <f>SUM(D71:D73)</f>
        <v>880</v>
      </c>
      <c r="E70" s="316"/>
      <c r="F70" s="316"/>
      <c r="G70" s="316"/>
      <c r="H70" s="316">
        <f>SUM(H71:H73)</f>
        <v>15</v>
      </c>
      <c r="I70" s="316">
        <f>SUM(I71:I73)</f>
        <v>15</v>
      </c>
      <c r="J70" s="317"/>
      <c r="K70" s="317"/>
      <c r="L70" s="317"/>
      <c r="M70" s="317">
        <f>SUM(M71:M73)</f>
        <v>22731057</v>
      </c>
      <c r="N70" s="317">
        <f>SUM(N71:N73)</f>
        <v>22731057</v>
      </c>
    </row>
    <row r="71" spans="1:14" ht="15.75" x14ac:dyDescent="0.25">
      <c r="A71" s="320"/>
      <c r="B71" s="319" t="s">
        <v>35</v>
      </c>
      <c r="C71" s="321">
        <f>'Прил 1'!H296</f>
        <v>7249.8</v>
      </c>
      <c r="D71" s="322">
        <f>'Прил 1'!K296</f>
        <v>266</v>
      </c>
      <c r="E71" s="323"/>
      <c r="F71" s="323"/>
      <c r="G71" s="323"/>
      <c r="H71" s="322">
        <v>5</v>
      </c>
      <c r="I71" s="322">
        <f t="shared" ref="I71:I73" si="24">SUM(E71:H71)</f>
        <v>5</v>
      </c>
      <c r="J71" s="324"/>
      <c r="K71" s="324"/>
      <c r="L71" s="324"/>
      <c r="M71" s="321">
        <f>'Прил 1'!M296</f>
        <v>7263454</v>
      </c>
      <c r="N71" s="325">
        <f>SUM(J71:M71)</f>
        <v>7263454</v>
      </c>
    </row>
    <row r="72" spans="1:14" ht="15.75" x14ac:dyDescent="0.25">
      <c r="A72" s="320"/>
      <c r="B72" s="319" t="s">
        <v>38</v>
      </c>
      <c r="C72" s="321">
        <f>'Прил 1'!H1246</f>
        <v>7835.0999999999995</v>
      </c>
      <c r="D72" s="322">
        <f>'Прил 1'!K1246</f>
        <v>287</v>
      </c>
      <c r="E72" s="323"/>
      <c r="F72" s="323"/>
      <c r="G72" s="323"/>
      <c r="H72" s="322">
        <v>6</v>
      </c>
      <c r="I72" s="322">
        <f t="shared" si="24"/>
        <v>6</v>
      </c>
      <c r="J72" s="324"/>
      <c r="K72" s="324"/>
      <c r="L72" s="324"/>
      <c r="M72" s="321">
        <f>'Прил 1'!M1246</f>
        <v>7586761</v>
      </c>
      <c r="N72" s="325">
        <f>SUM(J72:M72)</f>
        <v>7586761</v>
      </c>
    </row>
    <row r="73" spans="1:14" ht="15.75" x14ac:dyDescent="0.25">
      <c r="A73" s="320"/>
      <c r="B73" s="319" t="s">
        <v>39</v>
      </c>
      <c r="C73" s="321">
        <f>'Прил 1'!H2053</f>
        <v>9402.2999999999993</v>
      </c>
      <c r="D73" s="322">
        <f>'Прил 1'!K2053</f>
        <v>327</v>
      </c>
      <c r="E73" s="323"/>
      <c r="F73" s="323"/>
      <c r="G73" s="323"/>
      <c r="H73" s="322">
        <v>4</v>
      </c>
      <c r="I73" s="322">
        <f t="shared" si="24"/>
        <v>4</v>
      </c>
      <c r="J73" s="324"/>
      <c r="K73" s="324"/>
      <c r="L73" s="324"/>
      <c r="M73" s="321">
        <f>'Прил 1'!M2053</f>
        <v>7880842</v>
      </c>
      <c r="N73" s="325">
        <f>SUM(J73:M73)</f>
        <v>7880842</v>
      </c>
    </row>
    <row r="74" spans="1:14" ht="47.25" x14ac:dyDescent="0.25">
      <c r="A74" s="391">
        <v>6</v>
      </c>
      <c r="B74" s="388" t="s">
        <v>551</v>
      </c>
      <c r="C74" s="317">
        <f>C75+C79+C83+C87</f>
        <v>13039.300000000001</v>
      </c>
      <c r="D74" s="316">
        <f t="shared" ref="D74:N74" si="25">D75+D79+D83+D87</f>
        <v>466</v>
      </c>
      <c r="E74" s="316">
        <f t="shared" si="25"/>
        <v>0</v>
      </c>
      <c r="F74" s="316">
        <f t="shared" si="25"/>
        <v>0</v>
      </c>
      <c r="G74" s="316">
        <f t="shared" si="25"/>
        <v>0</v>
      </c>
      <c r="H74" s="316">
        <f t="shared" si="25"/>
        <v>22</v>
      </c>
      <c r="I74" s="316">
        <f t="shared" si="25"/>
        <v>22</v>
      </c>
      <c r="J74" s="317">
        <f t="shared" si="25"/>
        <v>0</v>
      </c>
      <c r="K74" s="317">
        <f t="shared" si="25"/>
        <v>0</v>
      </c>
      <c r="L74" s="317">
        <f t="shared" si="25"/>
        <v>0</v>
      </c>
      <c r="M74" s="317">
        <f t="shared" si="25"/>
        <v>44786388.779999994</v>
      </c>
      <c r="N74" s="317">
        <f t="shared" si="25"/>
        <v>44786388.779999994</v>
      </c>
    </row>
    <row r="75" spans="1:14" ht="31.5" x14ac:dyDescent="0.25">
      <c r="A75" s="318" t="s">
        <v>245</v>
      </c>
      <c r="B75" s="319" t="s">
        <v>552</v>
      </c>
      <c r="C75" s="317">
        <f>SUM(C76:C78)</f>
        <v>5765.6</v>
      </c>
      <c r="D75" s="316">
        <f>SUM(D76:D78)</f>
        <v>261</v>
      </c>
      <c r="E75" s="316"/>
      <c r="F75" s="316"/>
      <c r="G75" s="316"/>
      <c r="H75" s="316">
        <f>SUM(H76:H78)</f>
        <v>10</v>
      </c>
      <c r="I75" s="316">
        <f>SUM(I76:I78)</f>
        <v>10</v>
      </c>
      <c r="J75" s="317"/>
      <c r="K75" s="317"/>
      <c r="L75" s="317"/>
      <c r="M75" s="317">
        <f>SUM(M76:M78)</f>
        <v>33081091.979999997</v>
      </c>
      <c r="N75" s="317">
        <f>SUM(N76:N78)</f>
        <v>33081091.979999997</v>
      </c>
    </row>
    <row r="76" spans="1:14" ht="15.75" x14ac:dyDescent="0.25">
      <c r="A76" s="320"/>
      <c r="B76" s="319" t="s">
        <v>35</v>
      </c>
      <c r="C76" s="321">
        <f>'Прил 1'!H314</f>
        <v>2891.8</v>
      </c>
      <c r="D76" s="322">
        <f>'Прил 1'!K314</f>
        <v>127</v>
      </c>
      <c r="E76" s="323"/>
      <c r="F76" s="323"/>
      <c r="G76" s="323"/>
      <c r="H76" s="322">
        <v>5</v>
      </c>
      <c r="I76" s="322">
        <f t="shared" ref="I76:I78" si="26">SUM(E76:H76)</f>
        <v>5</v>
      </c>
      <c r="J76" s="324"/>
      <c r="K76" s="324"/>
      <c r="L76" s="324"/>
      <c r="M76" s="321">
        <f>'Прил 1'!M314</f>
        <v>11294611.199999999</v>
      </c>
      <c r="N76" s="325">
        <f>SUM(J76:M76)</f>
        <v>11294611.199999999</v>
      </c>
    </row>
    <row r="77" spans="1:14" ht="15.75" x14ac:dyDescent="0.25">
      <c r="A77" s="320"/>
      <c r="B77" s="319" t="s">
        <v>38</v>
      </c>
      <c r="C77" s="321">
        <f>'Прил 1'!H1261</f>
        <v>2315.4</v>
      </c>
      <c r="D77" s="322">
        <f>'Прил 1'!K1261</f>
        <v>110</v>
      </c>
      <c r="E77" s="323"/>
      <c r="F77" s="323"/>
      <c r="G77" s="323"/>
      <c r="H77" s="322">
        <v>4</v>
      </c>
      <c r="I77" s="322">
        <f t="shared" si="26"/>
        <v>4</v>
      </c>
      <c r="J77" s="324"/>
      <c r="K77" s="324"/>
      <c r="L77" s="324"/>
      <c r="M77" s="321">
        <f>'Прил 1'!M1261</f>
        <v>11045420.380000001</v>
      </c>
      <c r="N77" s="325">
        <f>SUM(J77:M77)</f>
        <v>11045420.380000001</v>
      </c>
    </row>
    <row r="78" spans="1:14" ht="15.75" x14ac:dyDescent="0.25">
      <c r="A78" s="320"/>
      <c r="B78" s="319" t="s">
        <v>39</v>
      </c>
      <c r="C78" s="321">
        <f>'Прил 1'!H2064</f>
        <v>558.4</v>
      </c>
      <c r="D78" s="322">
        <f>'Прил 1'!K2064</f>
        <v>24</v>
      </c>
      <c r="E78" s="323"/>
      <c r="F78" s="323"/>
      <c r="G78" s="323"/>
      <c r="H78" s="322">
        <v>1</v>
      </c>
      <c r="I78" s="322">
        <f t="shared" si="26"/>
        <v>1</v>
      </c>
      <c r="J78" s="324"/>
      <c r="K78" s="324"/>
      <c r="L78" s="324"/>
      <c r="M78" s="321">
        <f>'Прил 1'!M2064</f>
        <v>10741060.4</v>
      </c>
      <c r="N78" s="325">
        <f>SUM(J78:M78)</f>
        <v>10741060.4</v>
      </c>
    </row>
    <row r="79" spans="1:14" ht="31.5" x14ac:dyDescent="0.25">
      <c r="A79" s="318" t="s">
        <v>252</v>
      </c>
      <c r="B79" s="319" t="s">
        <v>553</v>
      </c>
      <c r="C79" s="317">
        <f>SUM(C80:C82)</f>
        <v>3757.1000000000004</v>
      </c>
      <c r="D79" s="316">
        <f>SUM(D80:D82)</f>
        <v>100</v>
      </c>
      <c r="E79" s="316"/>
      <c r="F79" s="316"/>
      <c r="G79" s="316"/>
      <c r="H79" s="316">
        <f>SUM(H80:H82)</f>
        <v>5</v>
      </c>
      <c r="I79" s="316">
        <f>SUM(I80:I82)</f>
        <v>5</v>
      </c>
      <c r="J79" s="317"/>
      <c r="K79" s="317"/>
      <c r="L79" s="317"/>
      <c r="M79" s="317">
        <f>SUM(M80:M82)</f>
        <v>5967272.7999999998</v>
      </c>
      <c r="N79" s="317">
        <f>SUM(N80:N82)</f>
        <v>5967272.7999999998</v>
      </c>
    </row>
    <row r="80" spans="1:14" ht="15.75" x14ac:dyDescent="0.25">
      <c r="A80" s="320"/>
      <c r="B80" s="319" t="s">
        <v>35</v>
      </c>
      <c r="C80" s="321">
        <f>'Прил 1'!H327</f>
        <v>2253.9</v>
      </c>
      <c r="D80" s="322">
        <f>'Прил 1'!K327</f>
        <v>74</v>
      </c>
      <c r="E80" s="323"/>
      <c r="F80" s="323"/>
      <c r="G80" s="323"/>
      <c r="H80" s="322">
        <v>3</v>
      </c>
      <c r="I80" s="322">
        <f t="shared" ref="I80:I82" si="27">SUM(E80:H80)</f>
        <v>3</v>
      </c>
      <c r="J80" s="324"/>
      <c r="K80" s="324"/>
      <c r="L80" s="324"/>
      <c r="M80" s="321">
        <f>'Прил 1'!M327</f>
        <v>235706.8</v>
      </c>
      <c r="N80" s="325">
        <f>SUM(J80:M80)</f>
        <v>235706.8</v>
      </c>
    </row>
    <row r="81" spans="1:14" ht="15.75" x14ac:dyDescent="0.25">
      <c r="A81" s="320"/>
      <c r="B81" s="319" t="s">
        <v>38</v>
      </c>
      <c r="C81" s="321">
        <f>'Прил 1'!H1274</f>
        <v>750.7</v>
      </c>
      <c r="D81" s="322" t="str">
        <f>'Прил 1'!K1274</f>
        <v>24</v>
      </c>
      <c r="E81" s="323"/>
      <c r="F81" s="323"/>
      <c r="G81" s="323"/>
      <c r="H81" s="322">
        <v>1</v>
      </c>
      <c r="I81" s="322">
        <f t="shared" si="27"/>
        <v>1</v>
      </c>
      <c r="J81" s="324"/>
      <c r="K81" s="324"/>
      <c r="L81" s="324"/>
      <c r="M81" s="321">
        <f>'Прил 1'!M1274</f>
        <v>2790104</v>
      </c>
      <c r="N81" s="325">
        <f>SUM(J81:M81)</f>
        <v>2790104</v>
      </c>
    </row>
    <row r="82" spans="1:14" ht="15.75" x14ac:dyDescent="0.25">
      <c r="A82" s="320"/>
      <c r="B82" s="319" t="s">
        <v>39</v>
      </c>
      <c r="C82" s="321">
        <f>'Прил 1'!H2068</f>
        <v>752.5</v>
      </c>
      <c r="D82" s="322">
        <f>'Прил 1'!K2068</f>
        <v>26</v>
      </c>
      <c r="E82" s="323"/>
      <c r="F82" s="323"/>
      <c r="G82" s="323"/>
      <c r="H82" s="322">
        <v>1</v>
      </c>
      <c r="I82" s="322">
        <f t="shared" si="27"/>
        <v>1</v>
      </c>
      <c r="J82" s="324"/>
      <c r="K82" s="324"/>
      <c r="L82" s="324"/>
      <c r="M82" s="321">
        <f>'Прил 1'!M2068</f>
        <v>2941462</v>
      </c>
      <c r="N82" s="325">
        <f>SUM(J82:M82)</f>
        <v>2941462</v>
      </c>
    </row>
    <row r="83" spans="1:14" ht="31.5" x14ac:dyDescent="0.25">
      <c r="A83" s="318" t="s">
        <v>255</v>
      </c>
      <c r="B83" s="319" t="s">
        <v>554</v>
      </c>
      <c r="C83" s="317">
        <f>SUM(C84:C86)</f>
        <v>2701.2</v>
      </c>
      <c r="D83" s="316">
        <f>SUM(D84:D86)</f>
        <v>72</v>
      </c>
      <c r="E83" s="316"/>
      <c r="F83" s="316"/>
      <c r="G83" s="316"/>
      <c r="H83" s="316">
        <f>SUM(H84:H86)</f>
        <v>6</v>
      </c>
      <c r="I83" s="316">
        <f>SUM(I84:I86)</f>
        <v>6</v>
      </c>
      <c r="J83" s="317"/>
      <c r="K83" s="317"/>
      <c r="L83" s="317"/>
      <c r="M83" s="317">
        <f>SUM(M84:M86)</f>
        <v>4949996</v>
      </c>
      <c r="N83" s="317">
        <f>SUM(N84:N86)</f>
        <v>4949996</v>
      </c>
    </row>
    <row r="84" spans="1:14" ht="15.75" x14ac:dyDescent="0.25">
      <c r="A84" s="320"/>
      <c r="B84" s="319" t="s">
        <v>35</v>
      </c>
      <c r="C84" s="321">
        <f>'Прил 1'!H334</f>
        <v>900.4</v>
      </c>
      <c r="D84" s="322">
        <f>'Прил 1'!K334</f>
        <v>24</v>
      </c>
      <c r="E84" s="323"/>
      <c r="F84" s="323"/>
      <c r="G84" s="323"/>
      <c r="H84" s="322">
        <v>2</v>
      </c>
      <c r="I84" s="322">
        <f t="shared" ref="I84:I86" si="28">SUM(E84:H84)</f>
        <v>2</v>
      </c>
      <c r="J84" s="324"/>
      <c r="K84" s="324"/>
      <c r="L84" s="324"/>
      <c r="M84" s="321">
        <f>'Прил 1'!M334</f>
        <v>575398</v>
      </c>
      <c r="N84" s="325">
        <f>SUM(J84:M84)</f>
        <v>575398</v>
      </c>
    </row>
    <row r="85" spans="1:14" ht="15.75" x14ac:dyDescent="0.25">
      <c r="A85" s="320"/>
      <c r="B85" s="319" t="s">
        <v>38</v>
      </c>
      <c r="C85" s="321">
        <f>'Прил 1'!H1277</f>
        <v>900.4</v>
      </c>
      <c r="D85" s="322">
        <f>'Прил 1'!K1277</f>
        <v>24</v>
      </c>
      <c r="E85" s="323"/>
      <c r="F85" s="323"/>
      <c r="G85" s="323"/>
      <c r="H85" s="322">
        <v>2</v>
      </c>
      <c r="I85" s="322">
        <f t="shared" si="28"/>
        <v>2</v>
      </c>
      <c r="J85" s="324"/>
      <c r="K85" s="324"/>
      <c r="L85" s="324"/>
      <c r="M85" s="321">
        <f>'Прил 1'!M1277</f>
        <v>3557141</v>
      </c>
      <c r="N85" s="325">
        <f>SUM(J85:M85)</f>
        <v>3557141</v>
      </c>
    </row>
    <row r="86" spans="1:14" ht="15.75" x14ac:dyDescent="0.25">
      <c r="A86" s="320"/>
      <c r="B86" s="319" t="s">
        <v>39</v>
      </c>
      <c r="C86" s="321">
        <f>'Прил 1'!H2071</f>
        <v>900.4</v>
      </c>
      <c r="D86" s="322">
        <f>'Прил 1'!K2071</f>
        <v>24</v>
      </c>
      <c r="E86" s="323"/>
      <c r="F86" s="323"/>
      <c r="G86" s="323"/>
      <c r="H86" s="322">
        <v>2</v>
      </c>
      <c r="I86" s="322">
        <f t="shared" si="28"/>
        <v>2</v>
      </c>
      <c r="J86" s="324"/>
      <c r="K86" s="324"/>
      <c r="L86" s="324"/>
      <c r="M86" s="321">
        <f>'Прил 1'!M2071</f>
        <v>817457</v>
      </c>
      <c r="N86" s="325">
        <f>SUM(J86:M86)</f>
        <v>817457</v>
      </c>
    </row>
    <row r="87" spans="1:14" ht="31.5" x14ac:dyDescent="0.25">
      <c r="A87" s="318" t="s">
        <v>260</v>
      </c>
      <c r="B87" s="319" t="s">
        <v>555</v>
      </c>
      <c r="C87" s="317">
        <f>SUM(C88:C90)</f>
        <v>815.4</v>
      </c>
      <c r="D87" s="316">
        <f>SUM(D88:D90)</f>
        <v>33</v>
      </c>
      <c r="E87" s="316"/>
      <c r="F87" s="316"/>
      <c r="G87" s="316"/>
      <c r="H87" s="316">
        <f>SUM(H88:H90)</f>
        <v>1</v>
      </c>
      <c r="I87" s="316">
        <f>SUM(I88:I90)</f>
        <v>1</v>
      </c>
      <c r="J87" s="317"/>
      <c r="K87" s="317"/>
      <c r="L87" s="317"/>
      <c r="M87" s="317">
        <f>SUM(M88:M90)</f>
        <v>788028</v>
      </c>
      <c r="N87" s="317">
        <f>SUM(N88:N90)</f>
        <v>788028</v>
      </c>
    </row>
    <row r="88" spans="1:14" ht="15.75" x14ac:dyDescent="0.25">
      <c r="A88" s="320"/>
      <c r="B88" s="319" t="s">
        <v>35</v>
      </c>
      <c r="C88" s="321">
        <f>'Прил 1'!H342</f>
        <v>815.4</v>
      </c>
      <c r="D88" s="322">
        <f>'Прил 1'!K342</f>
        <v>33</v>
      </c>
      <c r="E88" s="323"/>
      <c r="F88" s="323"/>
      <c r="G88" s="323"/>
      <c r="H88" s="322">
        <v>1</v>
      </c>
      <c r="I88" s="322">
        <f t="shared" ref="I88:I90" si="29">SUM(E88:H88)</f>
        <v>1</v>
      </c>
      <c r="J88" s="324"/>
      <c r="K88" s="324"/>
      <c r="L88" s="324"/>
      <c r="M88" s="321">
        <f>'Прил 1'!M342</f>
        <v>788028</v>
      </c>
      <c r="N88" s="325">
        <f>SUM(J88:M88)</f>
        <v>788028</v>
      </c>
    </row>
    <row r="89" spans="1:14" ht="15.75" x14ac:dyDescent="0.25">
      <c r="A89" s="320"/>
      <c r="B89" s="319" t="s">
        <v>38</v>
      </c>
      <c r="C89" s="321">
        <f>'Прил 1'!H1283</f>
        <v>0</v>
      </c>
      <c r="D89" s="322">
        <f>'Прил 1'!K1283</f>
        <v>0</v>
      </c>
      <c r="E89" s="323"/>
      <c r="F89" s="323"/>
      <c r="G89" s="323"/>
      <c r="H89" s="322">
        <v>0</v>
      </c>
      <c r="I89" s="322">
        <f t="shared" si="29"/>
        <v>0</v>
      </c>
      <c r="J89" s="324"/>
      <c r="K89" s="324"/>
      <c r="L89" s="324"/>
      <c r="M89" s="321">
        <f>'Прил 1'!M1283</f>
        <v>0</v>
      </c>
      <c r="N89" s="325">
        <f>SUM(J89:M89)</f>
        <v>0</v>
      </c>
    </row>
    <row r="90" spans="1:14" ht="15.75" x14ac:dyDescent="0.25">
      <c r="A90" s="320"/>
      <c r="B90" s="319" t="s">
        <v>39</v>
      </c>
      <c r="C90" s="321">
        <f>'Прил 1'!H2077</f>
        <v>0</v>
      </c>
      <c r="D90" s="322">
        <f>'Прил 1'!K2077</f>
        <v>0</v>
      </c>
      <c r="E90" s="323"/>
      <c r="F90" s="323"/>
      <c r="G90" s="323"/>
      <c r="H90" s="322">
        <v>0</v>
      </c>
      <c r="I90" s="322">
        <f t="shared" si="29"/>
        <v>0</v>
      </c>
      <c r="J90" s="324"/>
      <c r="K90" s="324"/>
      <c r="L90" s="324"/>
      <c r="M90" s="321">
        <f>'Прил 1'!M2077</f>
        <v>0</v>
      </c>
      <c r="N90" s="325">
        <f>SUM(J90:M90)</f>
        <v>0</v>
      </c>
    </row>
    <row r="91" spans="1:14" ht="31.5" x14ac:dyDescent="0.25">
      <c r="A91" s="318" t="s">
        <v>628</v>
      </c>
      <c r="B91" s="319" t="s">
        <v>629</v>
      </c>
      <c r="C91" s="321">
        <f>C92+C93+C94</f>
        <v>0</v>
      </c>
      <c r="D91" s="322">
        <f t="shared" ref="D91:N91" si="30">D92+D93+D94</f>
        <v>0</v>
      </c>
      <c r="E91" s="321"/>
      <c r="F91" s="321"/>
      <c r="G91" s="321"/>
      <c r="H91" s="322">
        <f t="shared" si="30"/>
        <v>0</v>
      </c>
      <c r="I91" s="322">
        <f t="shared" si="30"/>
        <v>0</v>
      </c>
      <c r="J91" s="321"/>
      <c r="K91" s="321"/>
      <c r="L91" s="321"/>
      <c r="M91" s="321">
        <f t="shared" si="30"/>
        <v>0</v>
      </c>
      <c r="N91" s="321">
        <f t="shared" si="30"/>
        <v>0</v>
      </c>
    </row>
    <row r="92" spans="1:14" ht="15.75" x14ac:dyDescent="0.25">
      <c r="A92" s="320"/>
      <c r="B92" s="319" t="s">
        <v>35</v>
      </c>
      <c r="C92" s="321">
        <f>'Прил 1'!H347</f>
        <v>0</v>
      </c>
      <c r="D92" s="322">
        <f>'Прил 1'!K347</f>
        <v>0</v>
      </c>
      <c r="E92" s="323"/>
      <c r="F92" s="323"/>
      <c r="G92" s="323"/>
      <c r="H92" s="322">
        <v>0</v>
      </c>
      <c r="I92" s="322">
        <f t="shared" ref="I92:I94" si="31">SUM(E92:H92)</f>
        <v>0</v>
      </c>
      <c r="J92" s="324"/>
      <c r="K92" s="324"/>
      <c r="L92" s="324"/>
      <c r="M92" s="321">
        <f>'Прил 1'!M347</f>
        <v>0</v>
      </c>
      <c r="N92" s="325">
        <f>J92+K92+L92+M92</f>
        <v>0</v>
      </c>
    </row>
    <row r="93" spans="1:14" ht="15.75" x14ac:dyDescent="0.25">
      <c r="A93" s="320"/>
      <c r="B93" s="319" t="s">
        <v>38</v>
      </c>
      <c r="C93" s="321">
        <f>'Прил 1'!H1284</f>
        <v>0</v>
      </c>
      <c r="D93" s="322">
        <f>'Прил 1'!K1284</f>
        <v>0</v>
      </c>
      <c r="E93" s="323"/>
      <c r="F93" s="323"/>
      <c r="G93" s="323"/>
      <c r="H93" s="322">
        <v>0</v>
      </c>
      <c r="I93" s="322">
        <f t="shared" si="31"/>
        <v>0</v>
      </c>
      <c r="J93" s="324"/>
      <c r="K93" s="324"/>
      <c r="L93" s="324"/>
      <c r="M93" s="321">
        <f>'Прил 1'!M1284</f>
        <v>0</v>
      </c>
      <c r="N93" s="325">
        <f t="shared" ref="N93:N94" si="32">J93+K93+L93+M93</f>
        <v>0</v>
      </c>
    </row>
    <row r="94" spans="1:14" ht="15.75" x14ac:dyDescent="0.25">
      <c r="A94" s="320"/>
      <c r="B94" s="319" t="s">
        <v>39</v>
      </c>
      <c r="C94" s="321">
        <f>'Прил 1'!H2078</f>
        <v>0</v>
      </c>
      <c r="D94" s="322">
        <f>'Прил 1'!K2078</f>
        <v>0</v>
      </c>
      <c r="E94" s="323"/>
      <c r="F94" s="323"/>
      <c r="G94" s="323"/>
      <c r="H94" s="322">
        <v>0</v>
      </c>
      <c r="I94" s="322">
        <f t="shared" si="31"/>
        <v>0</v>
      </c>
      <c r="J94" s="324"/>
      <c r="K94" s="324"/>
      <c r="L94" s="324"/>
      <c r="M94" s="321">
        <f>'Прил 1'!M2078</f>
        <v>0</v>
      </c>
      <c r="N94" s="325">
        <f t="shared" si="32"/>
        <v>0</v>
      </c>
    </row>
    <row r="95" spans="1:14" ht="47.25" x14ac:dyDescent="0.25">
      <c r="A95" s="391">
        <v>7</v>
      </c>
      <c r="B95" s="388" t="s">
        <v>556</v>
      </c>
      <c r="C95" s="317">
        <f t="shared" ref="C95:N95" si="33">C100+C96</f>
        <v>33294.5</v>
      </c>
      <c r="D95" s="316">
        <f t="shared" si="33"/>
        <v>956</v>
      </c>
      <c r="E95" s="316">
        <f t="shared" si="33"/>
        <v>0</v>
      </c>
      <c r="F95" s="316">
        <f t="shared" si="33"/>
        <v>0</v>
      </c>
      <c r="G95" s="316">
        <f t="shared" si="33"/>
        <v>0</v>
      </c>
      <c r="H95" s="316">
        <f t="shared" si="33"/>
        <v>22</v>
      </c>
      <c r="I95" s="316">
        <f t="shared" si="33"/>
        <v>22</v>
      </c>
      <c r="J95" s="317">
        <f t="shared" si="33"/>
        <v>0</v>
      </c>
      <c r="K95" s="317">
        <f t="shared" si="33"/>
        <v>0</v>
      </c>
      <c r="L95" s="317">
        <f t="shared" si="33"/>
        <v>0</v>
      </c>
      <c r="M95" s="317">
        <f t="shared" si="33"/>
        <v>84291992</v>
      </c>
      <c r="N95" s="317">
        <f t="shared" si="33"/>
        <v>84291992</v>
      </c>
    </row>
    <row r="96" spans="1:14" ht="31.5" x14ac:dyDescent="0.25">
      <c r="A96" s="318" t="s">
        <v>262</v>
      </c>
      <c r="B96" s="319" t="s">
        <v>558</v>
      </c>
      <c r="C96" s="317">
        <f>SUM(C97:C99)</f>
        <v>33294.5</v>
      </c>
      <c r="D96" s="316">
        <f>SUM(D97:D99)</f>
        <v>956</v>
      </c>
      <c r="E96" s="316"/>
      <c r="F96" s="316"/>
      <c r="G96" s="316"/>
      <c r="H96" s="316">
        <f>SUM(H97:H99)</f>
        <v>22</v>
      </c>
      <c r="I96" s="316">
        <f>SUM(I97:I99)</f>
        <v>22</v>
      </c>
      <c r="J96" s="317"/>
      <c r="K96" s="317"/>
      <c r="L96" s="317"/>
      <c r="M96" s="317">
        <f>SUM(M97:M99)</f>
        <v>84291992</v>
      </c>
      <c r="N96" s="317">
        <f>SUM(N97:N99)</f>
        <v>84291992</v>
      </c>
    </row>
    <row r="97" spans="1:14" ht="15.75" x14ac:dyDescent="0.25">
      <c r="A97" s="320"/>
      <c r="B97" s="319" t="s">
        <v>35</v>
      </c>
      <c r="C97" s="321">
        <f>'Прил 1'!H349</f>
        <v>8915.1999999999989</v>
      </c>
      <c r="D97" s="322">
        <f>'Прил 1'!K349</f>
        <v>263</v>
      </c>
      <c r="E97" s="323"/>
      <c r="F97" s="323"/>
      <c r="G97" s="323"/>
      <c r="H97" s="322">
        <v>6</v>
      </c>
      <c r="I97" s="322">
        <f t="shared" ref="I97:I99" si="34">SUM(E97:H97)</f>
        <v>6</v>
      </c>
      <c r="J97" s="324"/>
      <c r="K97" s="324"/>
      <c r="L97" s="324"/>
      <c r="M97" s="321">
        <f>'Прил 1'!M349</f>
        <v>19824007</v>
      </c>
      <c r="N97" s="325">
        <f>SUM(J97:M97)</f>
        <v>19824007</v>
      </c>
    </row>
    <row r="98" spans="1:14" ht="15.75" x14ac:dyDescent="0.25">
      <c r="A98" s="320"/>
      <c r="B98" s="319" t="s">
        <v>38</v>
      </c>
      <c r="C98" s="321">
        <f>'Прил 1'!H1286</f>
        <v>10037.799999999999</v>
      </c>
      <c r="D98" s="322">
        <f>'Прил 1'!K1286</f>
        <v>293</v>
      </c>
      <c r="E98" s="323"/>
      <c r="F98" s="323"/>
      <c r="G98" s="323"/>
      <c r="H98" s="322">
        <v>8</v>
      </c>
      <c r="I98" s="322">
        <f t="shared" si="34"/>
        <v>8</v>
      </c>
      <c r="J98" s="324"/>
      <c r="K98" s="324"/>
      <c r="L98" s="324"/>
      <c r="M98" s="321">
        <f>'Прил 1'!M1286</f>
        <v>35109143</v>
      </c>
      <c r="N98" s="325">
        <f>SUM(J98:M98)</f>
        <v>35109143</v>
      </c>
    </row>
    <row r="99" spans="1:14" ht="15.75" x14ac:dyDescent="0.25">
      <c r="A99" s="320"/>
      <c r="B99" s="319" t="s">
        <v>39</v>
      </c>
      <c r="C99" s="321">
        <f>'Прил 1'!H2080</f>
        <v>14341.500000000002</v>
      </c>
      <c r="D99" s="322">
        <f>'Прил 1'!K2080</f>
        <v>400</v>
      </c>
      <c r="E99" s="323"/>
      <c r="F99" s="323"/>
      <c r="G99" s="323"/>
      <c r="H99" s="322">
        <v>8</v>
      </c>
      <c r="I99" s="322">
        <f t="shared" si="34"/>
        <v>8</v>
      </c>
      <c r="J99" s="324"/>
      <c r="K99" s="324"/>
      <c r="L99" s="324"/>
      <c r="M99" s="321">
        <f>'Прил 1'!M2080</f>
        <v>29358842</v>
      </c>
      <c r="N99" s="325">
        <f>SUM(J99:M99)</f>
        <v>29358842</v>
      </c>
    </row>
    <row r="100" spans="1:14" ht="31.5" x14ac:dyDescent="0.25">
      <c r="A100" s="318" t="s">
        <v>626</v>
      </c>
      <c r="B100" s="319" t="s">
        <v>557</v>
      </c>
      <c r="C100" s="317">
        <f>SUM(C101:C103)</f>
        <v>0</v>
      </c>
      <c r="D100" s="316">
        <f>SUM(D101:D103)</f>
        <v>0</v>
      </c>
      <c r="E100" s="316"/>
      <c r="F100" s="316"/>
      <c r="G100" s="316"/>
      <c r="H100" s="316">
        <f>SUM(H101:H103)</f>
        <v>0</v>
      </c>
      <c r="I100" s="316">
        <f>SUM(I101:I103)</f>
        <v>0</v>
      </c>
      <c r="J100" s="317"/>
      <c r="K100" s="317"/>
      <c r="L100" s="317"/>
      <c r="M100" s="317">
        <f>SUM(M101:M103)</f>
        <v>0</v>
      </c>
      <c r="N100" s="317">
        <f>SUM(N101:N103)</f>
        <v>0</v>
      </c>
    </row>
    <row r="101" spans="1:14" ht="15.75" x14ac:dyDescent="0.25">
      <c r="A101" s="320"/>
      <c r="B101" s="319" t="s">
        <v>35</v>
      </c>
      <c r="C101" s="321">
        <f>'Прил 1'!H374</f>
        <v>0</v>
      </c>
      <c r="D101" s="322">
        <f>'Прил 1'!K374</f>
        <v>0</v>
      </c>
      <c r="E101" s="323"/>
      <c r="F101" s="323"/>
      <c r="G101" s="323"/>
      <c r="H101" s="322">
        <v>0</v>
      </c>
      <c r="I101" s="322">
        <f t="shared" ref="I101:I103" si="35">SUM(E101:H101)</f>
        <v>0</v>
      </c>
      <c r="J101" s="324"/>
      <c r="K101" s="324"/>
      <c r="L101" s="324"/>
      <c r="M101" s="321">
        <f>'Прил 1'!M374</f>
        <v>0</v>
      </c>
      <c r="N101" s="325">
        <f>SUM(J101:M101)</f>
        <v>0</v>
      </c>
    </row>
    <row r="102" spans="1:14" ht="15.75" x14ac:dyDescent="0.25">
      <c r="A102" s="320"/>
      <c r="B102" s="319" t="s">
        <v>38</v>
      </c>
      <c r="C102" s="321">
        <f>'Прил 1'!H1332</f>
        <v>0</v>
      </c>
      <c r="D102" s="322">
        <f>'Прил 1'!K1332</f>
        <v>0</v>
      </c>
      <c r="E102" s="323"/>
      <c r="F102" s="323"/>
      <c r="G102" s="323"/>
      <c r="H102" s="322">
        <v>0</v>
      </c>
      <c r="I102" s="322">
        <f t="shared" si="35"/>
        <v>0</v>
      </c>
      <c r="J102" s="324"/>
      <c r="K102" s="324"/>
      <c r="L102" s="324"/>
      <c r="M102" s="321">
        <f>'Прил 1'!M1332</f>
        <v>0</v>
      </c>
      <c r="N102" s="325">
        <f>SUM(J102:M102)</f>
        <v>0</v>
      </c>
    </row>
    <row r="103" spans="1:14" ht="15.75" x14ac:dyDescent="0.25">
      <c r="A103" s="320"/>
      <c r="B103" s="319" t="s">
        <v>39</v>
      </c>
      <c r="C103" s="321">
        <f>'Прил 1'!H2126</f>
        <v>0</v>
      </c>
      <c r="D103" s="322">
        <f>'Прил 1'!K2126</f>
        <v>0</v>
      </c>
      <c r="E103" s="323"/>
      <c r="F103" s="323"/>
      <c r="G103" s="323"/>
      <c r="H103" s="322">
        <v>0</v>
      </c>
      <c r="I103" s="322">
        <f t="shared" si="35"/>
        <v>0</v>
      </c>
      <c r="J103" s="324"/>
      <c r="K103" s="324"/>
      <c r="L103" s="324"/>
      <c r="M103" s="321">
        <f>'Прил 1'!M2126</f>
        <v>0</v>
      </c>
      <c r="N103" s="325">
        <f>SUM(J103:M103)</f>
        <v>0</v>
      </c>
    </row>
    <row r="104" spans="1:14" ht="47.25" x14ac:dyDescent="0.25">
      <c r="A104" s="311" t="s">
        <v>69</v>
      </c>
      <c r="B104" s="388" t="s">
        <v>583</v>
      </c>
      <c r="C104" s="317">
        <f>C113+C105+C109+C121+C117</f>
        <v>9617.9600000000009</v>
      </c>
      <c r="D104" s="316">
        <f t="shared" ref="D104:N104" si="36">D113+D105+D109+D121+D117</f>
        <v>378</v>
      </c>
      <c r="E104" s="317">
        <f t="shared" si="36"/>
        <v>0</v>
      </c>
      <c r="F104" s="317">
        <f t="shared" si="36"/>
        <v>0</v>
      </c>
      <c r="G104" s="317">
        <f t="shared" si="36"/>
        <v>0</v>
      </c>
      <c r="H104" s="316">
        <f t="shared" si="36"/>
        <v>17</v>
      </c>
      <c r="I104" s="316">
        <f t="shared" si="36"/>
        <v>17</v>
      </c>
      <c r="J104" s="317">
        <f t="shared" si="36"/>
        <v>0</v>
      </c>
      <c r="K104" s="317">
        <f t="shared" si="36"/>
        <v>0</v>
      </c>
      <c r="L104" s="317">
        <f t="shared" si="36"/>
        <v>0</v>
      </c>
      <c r="M104" s="317">
        <f t="shared" si="36"/>
        <v>45450875</v>
      </c>
      <c r="N104" s="317">
        <f t="shared" si="36"/>
        <v>45450875</v>
      </c>
    </row>
    <row r="105" spans="1:14" ht="31.5" x14ac:dyDescent="0.25">
      <c r="A105" s="318" t="s">
        <v>268</v>
      </c>
      <c r="B105" s="319" t="s">
        <v>585</v>
      </c>
      <c r="C105" s="317">
        <f>SUM(C106:C108)</f>
        <v>1935.72</v>
      </c>
      <c r="D105" s="316">
        <f>SUM(D106:D108)</f>
        <v>49</v>
      </c>
      <c r="E105" s="316"/>
      <c r="F105" s="316"/>
      <c r="G105" s="316"/>
      <c r="H105" s="316">
        <f>SUM(H106:H108)</f>
        <v>3</v>
      </c>
      <c r="I105" s="316">
        <f>SUM(I106:I108)</f>
        <v>3</v>
      </c>
      <c r="J105" s="317"/>
      <c r="K105" s="317"/>
      <c r="L105" s="317"/>
      <c r="M105" s="317">
        <f>SUM(M106:M108)</f>
        <v>5114387</v>
      </c>
      <c r="N105" s="317">
        <f>SUM(N106:N108)</f>
        <v>5114387</v>
      </c>
    </row>
    <row r="106" spans="1:14" ht="15.75" x14ac:dyDescent="0.25">
      <c r="A106" s="320"/>
      <c r="B106" s="319" t="s">
        <v>35</v>
      </c>
      <c r="C106" s="321">
        <f>'Прил 1'!H376</f>
        <v>1383.92</v>
      </c>
      <c r="D106" s="322">
        <f>'Прил 1'!K376</f>
        <v>36</v>
      </c>
      <c r="E106" s="323"/>
      <c r="F106" s="323"/>
      <c r="G106" s="323"/>
      <c r="H106" s="322">
        <v>2</v>
      </c>
      <c r="I106" s="322">
        <f t="shared" ref="I106:I108" si="37">SUM(E106:H106)</f>
        <v>2</v>
      </c>
      <c r="J106" s="324"/>
      <c r="K106" s="324"/>
      <c r="L106" s="324"/>
      <c r="M106" s="321">
        <f>'Прил 1'!M376</f>
        <v>768628</v>
      </c>
      <c r="N106" s="325">
        <f>SUM(J106:M106)</f>
        <v>768628</v>
      </c>
    </row>
    <row r="107" spans="1:14" ht="15.75" x14ac:dyDescent="0.25">
      <c r="A107" s="320"/>
      <c r="B107" s="319" t="s">
        <v>38</v>
      </c>
      <c r="C107" s="321">
        <f>'Прил 1'!H1334</f>
        <v>0</v>
      </c>
      <c r="D107" s="322">
        <f>'Прил 1'!K1334</f>
        <v>0</v>
      </c>
      <c r="E107" s="323"/>
      <c r="F107" s="323"/>
      <c r="G107" s="323"/>
      <c r="H107" s="322">
        <v>0</v>
      </c>
      <c r="I107" s="322">
        <f t="shared" si="37"/>
        <v>0</v>
      </c>
      <c r="J107" s="324"/>
      <c r="K107" s="324"/>
      <c r="L107" s="324"/>
      <c r="M107" s="321">
        <f>'Прил 1'!M1334</f>
        <v>0</v>
      </c>
      <c r="N107" s="325">
        <f>SUM(J107:M107)</f>
        <v>0</v>
      </c>
    </row>
    <row r="108" spans="1:14" ht="15.75" x14ac:dyDescent="0.25">
      <c r="A108" s="320"/>
      <c r="B108" s="319" t="s">
        <v>39</v>
      </c>
      <c r="C108" s="321">
        <f>'Прил 1'!H2128</f>
        <v>551.79999999999995</v>
      </c>
      <c r="D108" s="322">
        <f>'Прил 1'!K2128</f>
        <v>13</v>
      </c>
      <c r="E108" s="323"/>
      <c r="F108" s="323"/>
      <c r="G108" s="323"/>
      <c r="H108" s="322">
        <v>1</v>
      </c>
      <c r="I108" s="322">
        <f t="shared" si="37"/>
        <v>1</v>
      </c>
      <c r="J108" s="324"/>
      <c r="K108" s="324"/>
      <c r="L108" s="324"/>
      <c r="M108" s="321">
        <f>'Прил 1'!M2128</f>
        <v>4345759</v>
      </c>
      <c r="N108" s="325">
        <f>SUM(J108:M108)</f>
        <v>4345759</v>
      </c>
    </row>
    <row r="109" spans="1:14" ht="31.5" x14ac:dyDescent="0.25">
      <c r="A109" s="318" t="s">
        <v>272</v>
      </c>
      <c r="B109" s="319" t="s">
        <v>586</v>
      </c>
      <c r="C109" s="317">
        <f>SUM(C110:C112)</f>
        <v>1305.24</v>
      </c>
      <c r="D109" s="316">
        <f>SUM(D110:D112)</f>
        <v>60</v>
      </c>
      <c r="E109" s="316"/>
      <c r="F109" s="316"/>
      <c r="G109" s="316"/>
      <c r="H109" s="316">
        <f>SUM(H110:H112)</f>
        <v>2</v>
      </c>
      <c r="I109" s="316">
        <f>SUM(I110:I112)</f>
        <v>2</v>
      </c>
      <c r="J109" s="317"/>
      <c r="K109" s="317"/>
      <c r="L109" s="317"/>
      <c r="M109" s="317">
        <f>SUM(M110:M112)</f>
        <v>1996536</v>
      </c>
      <c r="N109" s="317">
        <f>SUM(N110:N112)</f>
        <v>1996536</v>
      </c>
    </row>
    <row r="110" spans="1:14" ht="15.75" x14ac:dyDescent="0.25">
      <c r="A110" s="320"/>
      <c r="B110" s="319" t="s">
        <v>35</v>
      </c>
      <c r="C110" s="321">
        <f>'Прил 1'!H381</f>
        <v>1305.24</v>
      </c>
      <c r="D110" s="322">
        <f>'Прил 1'!K381</f>
        <v>60</v>
      </c>
      <c r="E110" s="323"/>
      <c r="F110" s="323"/>
      <c r="G110" s="323"/>
      <c r="H110" s="322">
        <v>2</v>
      </c>
      <c r="I110" s="322">
        <f t="shared" ref="I110:I112" si="38">SUM(E110:H110)</f>
        <v>2</v>
      </c>
      <c r="J110" s="324"/>
      <c r="K110" s="324"/>
      <c r="L110" s="324"/>
      <c r="M110" s="321">
        <f>'Прил 1'!M381</f>
        <v>1996536</v>
      </c>
      <c r="N110" s="325">
        <f>SUM(J110:M110)</f>
        <v>1996536</v>
      </c>
    </row>
    <row r="111" spans="1:14" ht="15.75" x14ac:dyDescent="0.25">
      <c r="A111" s="320"/>
      <c r="B111" s="319" t="s">
        <v>38</v>
      </c>
      <c r="C111" s="321">
        <f>'Прил 1'!H1335</f>
        <v>0</v>
      </c>
      <c r="D111" s="322">
        <f>'Прил 1'!K1335</f>
        <v>0</v>
      </c>
      <c r="E111" s="323"/>
      <c r="F111" s="323"/>
      <c r="G111" s="323"/>
      <c r="H111" s="322">
        <v>0</v>
      </c>
      <c r="I111" s="322">
        <f t="shared" si="38"/>
        <v>0</v>
      </c>
      <c r="J111" s="324"/>
      <c r="K111" s="324"/>
      <c r="L111" s="324"/>
      <c r="M111" s="321">
        <f>'Прил 1'!M1335</f>
        <v>0</v>
      </c>
      <c r="N111" s="325">
        <f>SUM(J111:M111)</f>
        <v>0</v>
      </c>
    </row>
    <row r="112" spans="1:14" ht="15.75" x14ac:dyDescent="0.25">
      <c r="A112" s="320"/>
      <c r="B112" s="319" t="s">
        <v>39</v>
      </c>
      <c r="C112" s="321">
        <f>'Прил 1'!H2131</f>
        <v>0</v>
      </c>
      <c r="D112" s="322">
        <f>'Прил 1'!K2131</f>
        <v>0</v>
      </c>
      <c r="E112" s="323"/>
      <c r="F112" s="323"/>
      <c r="G112" s="323"/>
      <c r="H112" s="322">
        <v>0</v>
      </c>
      <c r="I112" s="322">
        <f t="shared" si="38"/>
        <v>0</v>
      </c>
      <c r="J112" s="324"/>
      <c r="K112" s="324"/>
      <c r="L112" s="324"/>
      <c r="M112" s="321">
        <f>'Прил 1'!M2131</f>
        <v>0</v>
      </c>
      <c r="N112" s="325">
        <f>SUM(J112:M112)</f>
        <v>0</v>
      </c>
    </row>
    <row r="113" spans="1:14" ht="31.5" x14ac:dyDescent="0.25">
      <c r="A113" s="318" t="s">
        <v>273</v>
      </c>
      <c r="B113" s="319" t="s">
        <v>584</v>
      </c>
      <c r="C113" s="317">
        <f>SUM(C114:C116)</f>
        <v>4844.7</v>
      </c>
      <c r="D113" s="316">
        <f>SUM(D114:D116)</f>
        <v>201</v>
      </c>
      <c r="E113" s="316"/>
      <c r="F113" s="316"/>
      <c r="G113" s="316"/>
      <c r="H113" s="316">
        <f>SUM(H114:H116)</f>
        <v>8</v>
      </c>
      <c r="I113" s="316">
        <f>SUM(I114:I116)</f>
        <v>8</v>
      </c>
      <c r="J113" s="317"/>
      <c r="K113" s="317"/>
      <c r="L113" s="317"/>
      <c r="M113" s="317">
        <f>SUM(M114:M116)</f>
        <v>32524264</v>
      </c>
      <c r="N113" s="317">
        <f>SUM(N114:N116)</f>
        <v>32524264</v>
      </c>
    </row>
    <row r="114" spans="1:14" ht="15.75" x14ac:dyDescent="0.25">
      <c r="A114" s="320"/>
      <c r="B114" s="319" t="s">
        <v>35</v>
      </c>
      <c r="C114" s="321">
        <f>'Прил 1'!H387</f>
        <v>1118.8</v>
      </c>
      <c r="D114" s="322">
        <f>'Прил 1'!K387</f>
        <v>47</v>
      </c>
      <c r="E114" s="323"/>
      <c r="F114" s="323"/>
      <c r="G114" s="323"/>
      <c r="H114" s="322">
        <v>2</v>
      </c>
      <c r="I114" s="322">
        <f t="shared" ref="I114:I116" si="39">SUM(E114:H114)</f>
        <v>2</v>
      </c>
      <c r="J114" s="324"/>
      <c r="K114" s="324"/>
      <c r="L114" s="324"/>
      <c r="M114" s="321">
        <f>'Прил 1'!M387</f>
        <v>8775249</v>
      </c>
      <c r="N114" s="325">
        <f>SUM(J114:M114)</f>
        <v>8775249</v>
      </c>
    </row>
    <row r="115" spans="1:14" ht="15.75" x14ac:dyDescent="0.25">
      <c r="A115" s="320"/>
      <c r="B115" s="319" t="s">
        <v>38</v>
      </c>
      <c r="C115" s="321">
        <f>'Прил 1'!H1336</f>
        <v>1729.9999999999998</v>
      </c>
      <c r="D115" s="322">
        <f>'Прил 1'!K1336</f>
        <v>75</v>
      </c>
      <c r="E115" s="323"/>
      <c r="F115" s="323"/>
      <c r="G115" s="323"/>
      <c r="H115" s="322">
        <v>3</v>
      </c>
      <c r="I115" s="322">
        <f t="shared" si="39"/>
        <v>3</v>
      </c>
      <c r="J115" s="324"/>
      <c r="K115" s="324"/>
      <c r="L115" s="324"/>
      <c r="M115" s="321">
        <f>'Прил 1'!M1336</f>
        <v>10296621</v>
      </c>
      <c r="N115" s="325">
        <f>SUM(J115:M115)</f>
        <v>10296621</v>
      </c>
    </row>
    <row r="116" spans="1:14" ht="15.75" x14ac:dyDescent="0.25">
      <c r="A116" s="320"/>
      <c r="B116" s="319" t="s">
        <v>39</v>
      </c>
      <c r="C116" s="321">
        <f>'Прил 1'!H2132</f>
        <v>1995.8999999999999</v>
      </c>
      <c r="D116" s="322">
        <f>'Прил 1'!K2132</f>
        <v>79</v>
      </c>
      <c r="E116" s="323"/>
      <c r="F116" s="323"/>
      <c r="G116" s="323"/>
      <c r="H116" s="322">
        <v>3</v>
      </c>
      <c r="I116" s="322">
        <f t="shared" si="39"/>
        <v>3</v>
      </c>
      <c r="J116" s="324"/>
      <c r="K116" s="324"/>
      <c r="L116" s="324"/>
      <c r="M116" s="321">
        <f>'Прил 1'!M2132</f>
        <v>13452394</v>
      </c>
      <c r="N116" s="325">
        <f>SUM(J116:M116)</f>
        <v>13452394</v>
      </c>
    </row>
    <row r="117" spans="1:14" ht="31.5" x14ac:dyDescent="0.25">
      <c r="A117" s="318" t="s">
        <v>278</v>
      </c>
      <c r="B117" s="319" t="s">
        <v>588</v>
      </c>
      <c r="C117" s="317">
        <f>SUM(C118:C120)</f>
        <v>998.1</v>
      </c>
      <c r="D117" s="316">
        <f>SUM(D118:D120)</f>
        <v>44</v>
      </c>
      <c r="E117" s="316"/>
      <c r="F117" s="316"/>
      <c r="G117" s="316"/>
      <c r="H117" s="316">
        <f>SUM(H118:H120)</f>
        <v>3</v>
      </c>
      <c r="I117" s="316">
        <f>SUM(I118:I120)</f>
        <v>3</v>
      </c>
      <c r="J117" s="317"/>
      <c r="K117" s="317"/>
      <c r="L117" s="317"/>
      <c r="M117" s="317">
        <f>SUM(M118:M120)</f>
        <v>5399778</v>
      </c>
      <c r="N117" s="317">
        <f>SUM(N118:N120)</f>
        <v>5399778</v>
      </c>
    </row>
    <row r="118" spans="1:14" ht="15.75" x14ac:dyDescent="0.25">
      <c r="A118" s="320"/>
      <c r="B118" s="319" t="s">
        <v>35</v>
      </c>
      <c r="C118" s="321">
        <f>'Прил 1'!H394</f>
        <v>669</v>
      </c>
      <c r="D118" s="322">
        <f>'Прил 1'!K394</f>
        <v>32</v>
      </c>
      <c r="E118" s="323"/>
      <c r="F118" s="323"/>
      <c r="G118" s="323"/>
      <c r="H118" s="322">
        <v>2</v>
      </c>
      <c r="I118" s="322">
        <f t="shared" ref="I118:I120" si="40">SUM(E118:H118)</f>
        <v>2</v>
      </c>
      <c r="J118" s="324"/>
      <c r="K118" s="324"/>
      <c r="L118" s="324"/>
      <c r="M118" s="321">
        <f>'Прил 1'!M394</f>
        <v>802244</v>
      </c>
      <c r="N118" s="325">
        <f>SUM(J118:M118)</f>
        <v>802244</v>
      </c>
    </row>
    <row r="119" spans="1:14" ht="15.75" x14ac:dyDescent="0.25">
      <c r="A119" s="320"/>
      <c r="B119" s="319" t="s">
        <v>38</v>
      </c>
      <c r="C119" s="321">
        <f>'Прил 1'!H1348</f>
        <v>0</v>
      </c>
      <c r="D119" s="322">
        <f>'Прил 1'!K1348</f>
        <v>0</v>
      </c>
      <c r="E119" s="323"/>
      <c r="F119" s="323"/>
      <c r="G119" s="323"/>
      <c r="H119" s="322">
        <v>0</v>
      </c>
      <c r="I119" s="322">
        <f t="shared" si="40"/>
        <v>0</v>
      </c>
      <c r="J119" s="324"/>
      <c r="K119" s="324"/>
      <c r="L119" s="324"/>
      <c r="M119" s="321">
        <f>'Прил 1'!M1348</f>
        <v>0</v>
      </c>
      <c r="N119" s="325">
        <f>SUM(J119:M119)</f>
        <v>0</v>
      </c>
    </row>
    <row r="120" spans="1:14" ht="15.75" x14ac:dyDescent="0.25">
      <c r="A120" s="320"/>
      <c r="B120" s="319" t="s">
        <v>39</v>
      </c>
      <c r="C120" s="321">
        <f>'Прил 1'!H2142</f>
        <v>329.1</v>
      </c>
      <c r="D120" s="322">
        <f>'Прил 1'!K2142</f>
        <v>12</v>
      </c>
      <c r="E120" s="323"/>
      <c r="F120" s="323"/>
      <c r="G120" s="323"/>
      <c r="H120" s="322">
        <v>1</v>
      </c>
      <c r="I120" s="322">
        <f t="shared" si="40"/>
        <v>1</v>
      </c>
      <c r="J120" s="324"/>
      <c r="K120" s="324"/>
      <c r="L120" s="324"/>
      <c r="M120" s="321">
        <f>'Прил 1'!M2142</f>
        <v>4597534</v>
      </c>
      <c r="N120" s="325">
        <f>SUM(J120:M120)</f>
        <v>4597534</v>
      </c>
    </row>
    <row r="121" spans="1:14" ht="47.25" x14ac:dyDescent="0.25">
      <c r="A121" s="318" t="s">
        <v>631</v>
      </c>
      <c r="B121" s="319" t="s">
        <v>587</v>
      </c>
      <c r="C121" s="317">
        <f>SUM(C122:C124)</f>
        <v>534.20000000000005</v>
      </c>
      <c r="D121" s="316">
        <f>SUM(D122:D124)</f>
        <v>24</v>
      </c>
      <c r="E121" s="316"/>
      <c r="F121" s="316"/>
      <c r="G121" s="316"/>
      <c r="H121" s="316">
        <f>SUM(H122:H124)</f>
        <v>1</v>
      </c>
      <c r="I121" s="316">
        <f>SUM(I122:I124)</f>
        <v>1</v>
      </c>
      <c r="J121" s="317"/>
      <c r="K121" s="317"/>
      <c r="L121" s="317"/>
      <c r="M121" s="317">
        <f>SUM(M122:M124)</f>
        <v>415910</v>
      </c>
      <c r="N121" s="317">
        <f>SUM(N122:N124)</f>
        <v>415910</v>
      </c>
    </row>
    <row r="122" spans="1:14" ht="15.75" x14ac:dyDescent="0.25">
      <c r="A122" s="320"/>
      <c r="B122" s="319" t="s">
        <v>35</v>
      </c>
      <c r="C122" s="321">
        <f>'Прил 1'!H401</f>
        <v>534.20000000000005</v>
      </c>
      <c r="D122" s="322">
        <f>'Прил 1'!K401</f>
        <v>24</v>
      </c>
      <c r="E122" s="323"/>
      <c r="F122" s="323"/>
      <c r="G122" s="323"/>
      <c r="H122" s="322">
        <v>1</v>
      </c>
      <c r="I122" s="322">
        <f t="shared" ref="I122:I124" si="41">SUM(E122:H122)</f>
        <v>1</v>
      </c>
      <c r="J122" s="324"/>
      <c r="K122" s="324"/>
      <c r="L122" s="324"/>
      <c r="M122" s="321">
        <f>'Прил 1'!M401</f>
        <v>415910</v>
      </c>
      <c r="N122" s="325">
        <f>SUM(J122:M122)</f>
        <v>415910</v>
      </c>
    </row>
    <row r="123" spans="1:14" ht="15.75" x14ac:dyDescent="0.25">
      <c r="A123" s="320"/>
      <c r="B123" s="319" t="s">
        <v>38</v>
      </c>
      <c r="C123" s="321">
        <f>'Прил 1'!H1349</f>
        <v>0</v>
      </c>
      <c r="D123" s="322">
        <f>'Прил 1'!K1349</f>
        <v>0</v>
      </c>
      <c r="E123" s="323"/>
      <c r="F123" s="323"/>
      <c r="G123" s="323"/>
      <c r="H123" s="322">
        <v>0</v>
      </c>
      <c r="I123" s="322">
        <f t="shared" si="41"/>
        <v>0</v>
      </c>
      <c r="J123" s="324"/>
      <c r="K123" s="324"/>
      <c r="L123" s="324"/>
      <c r="M123" s="321">
        <f>'Прил 1'!M1349</f>
        <v>0</v>
      </c>
      <c r="N123" s="325">
        <f>SUM(J123:M123)</f>
        <v>0</v>
      </c>
    </row>
    <row r="124" spans="1:14" ht="15.75" x14ac:dyDescent="0.25">
      <c r="A124" s="320"/>
      <c r="B124" s="319" t="s">
        <v>39</v>
      </c>
      <c r="C124" s="321">
        <f>'Прил 1'!H2145</f>
        <v>0</v>
      </c>
      <c r="D124" s="322">
        <f>'Прил 1'!K2145</f>
        <v>0</v>
      </c>
      <c r="E124" s="323"/>
      <c r="F124" s="323"/>
      <c r="G124" s="323"/>
      <c r="H124" s="322">
        <v>0</v>
      </c>
      <c r="I124" s="322">
        <f t="shared" si="41"/>
        <v>0</v>
      </c>
      <c r="J124" s="324"/>
      <c r="K124" s="324"/>
      <c r="L124" s="324"/>
      <c r="M124" s="321">
        <f>'Прил 1'!M2145</f>
        <v>0</v>
      </c>
      <c r="N124" s="325">
        <f>SUM(J124:M124)</f>
        <v>0</v>
      </c>
    </row>
    <row r="125" spans="1:14" ht="47.25" x14ac:dyDescent="0.25">
      <c r="A125" s="311">
        <v>9</v>
      </c>
      <c r="B125" s="388" t="s">
        <v>590</v>
      </c>
      <c r="C125" s="317">
        <f>C126+C130+C134</f>
        <v>3657.19</v>
      </c>
      <c r="D125" s="316">
        <f t="shared" ref="D125:N125" si="42">D126+D130+D134</f>
        <v>116</v>
      </c>
      <c r="E125" s="317">
        <f t="shared" si="42"/>
        <v>0</v>
      </c>
      <c r="F125" s="317">
        <f t="shared" si="42"/>
        <v>0</v>
      </c>
      <c r="G125" s="317">
        <f t="shared" si="42"/>
        <v>0</v>
      </c>
      <c r="H125" s="316">
        <f t="shared" si="42"/>
        <v>6</v>
      </c>
      <c r="I125" s="316">
        <f t="shared" si="42"/>
        <v>6</v>
      </c>
      <c r="J125" s="317">
        <f t="shared" si="42"/>
        <v>0</v>
      </c>
      <c r="K125" s="317">
        <f t="shared" si="42"/>
        <v>0</v>
      </c>
      <c r="L125" s="317">
        <f t="shared" si="42"/>
        <v>0</v>
      </c>
      <c r="M125" s="317">
        <f t="shared" si="42"/>
        <v>22613049</v>
      </c>
      <c r="N125" s="317">
        <f t="shared" si="42"/>
        <v>22613049</v>
      </c>
    </row>
    <row r="126" spans="1:14" ht="31.5" x14ac:dyDescent="0.25">
      <c r="A126" s="311" t="s">
        <v>279</v>
      </c>
      <c r="B126" s="319" t="s">
        <v>592</v>
      </c>
      <c r="C126" s="317">
        <f>SUM(C127:C129)</f>
        <v>889.6</v>
      </c>
      <c r="D126" s="316">
        <f>SUM(D127:D129)</f>
        <v>26</v>
      </c>
      <c r="E126" s="316"/>
      <c r="F126" s="316"/>
      <c r="G126" s="316"/>
      <c r="H126" s="316">
        <f>SUM(H127:H129)</f>
        <v>2</v>
      </c>
      <c r="I126" s="316">
        <f>SUM(I127:I129)</f>
        <v>2</v>
      </c>
      <c r="J126" s="317"/>
      <c r="K126" s="317"/>
      <c r="L126" s="317"/>
      <c r="M126" s="317">
        <f>SUM(M127:M129)</f>
        <v>8530824</v>
      </c>
      <c r="N126" s="317">
        <f>SUM(N127:N129)</f>
        <v>8530824</v>
      </c>
    </row>
    <row r="127" spans="1:14" ht="15.75" x14ac:dyDescent="0.25">
      <c r="A127" s="392"/>
      <c r="B127" s="319" t="s">
        <v>35</v>
      </c>
      <c r="C127" s="321">
        <f>'Прил 1'!H405</f>
        <v>444.8</v>
      </c>
      <c r="D127" s="322">
        <f>'Прил 1'!K405</f>
        <v>13</v>
      </c>
      <c r="E127" s="323"/>
      <c r="F127" s="323"/>
      <c r="G127" s="323"/>
      <c r="H127" s="322">
        <v>1</v>
      </c>
      <c r="I127" s="322">
        <f t="shared" ref="I127:I129" si="43">SUM(E127:H127)</f>
        <v>1</v>
      </c>
      <c r="J127" s="324"/>
      <c r="K127" s="324"/>
      <c r="L127" s="324"/>
      <c r="M127" s="321">
        <f>'Прил 1'!M405</f>
        <v>141562</v>
      </c>
      <c r="N127" s="325">
        <f>SUM(J127:M127)</f>
        <v>141562</v>
      </c>
    </row>
    <row r="128" spans="1:14" ht="15.75" x14ac:dyDescent="0.25">
      <c r="A128" s="392"/>
      <c r="B128" s="319" t="s">
        <v>38</v>
      </c>
      <c r="C128" s="321">
        <f>'Прил 1'!H1351</f>
        <v>444.8</v>
      </c>
      <c r="D128" s="322">
        <f>'Прил 1'!K1351</f>
        <v>13</v>
      </c>
      <c r="E128" s="323"/>
      <c r="F128" s="323"/>
      <c r="G128" s="323"/>
      <c r="H128" s="322">
        <v>1</v>
      </c>
      <c r="I128" s="322">
        <f t="shared" si="43"/>
        <v>1</v>
      </c>
      <c r="J128" s="324"/>
      <c r="K128" s="324"/>
      <c r="L128" s="324"/>
      <c r="M128" s="321">
        <f>'Прил 1'!M1351</f>
        <v>8389262</v>
      </c>
      <c r="N128" s="325">
        <f>SUM(J128:M128)</f>
        <v>8389262</v>
      </c>
    </row>
    <row r="129" spans="1:14" ht="15.75" x14ac:dyDescent="0.25">
      <c r="A129" s="392"/>
      <c r="B129" s="319" t="s">
        <v>39</v>
      </c>
      <c r="C129" s="321">
        <f>'Прил 1'!H2147</f>
        <v>0</v>
      </c>
      <c r="D129" s="322">
        <f>'Прил 1'!K2147</f>
        <v>0</v>
      </c>
      <c r="E129" s="323"/>
      <c r="F129" s="323"/>
      <c r="G129" s="323"/>
      <c r="H129" s="322">
        <v>0</v>
      </c>
      <c r="I129" s="322">
        <f t="shared" si="43"/>
        <v>0</v>
      </c>
      <c r="J129" s="324"/>
      <c r="K129" s="324"/>
      <c r="L129" s="324"/>
      <c r="M129" s="321">
        <f>'Прил 1'!M2147</f>
        <v>0</v>
      </c>
      <c r="N129" s="325">
        <f>SUM(J129:M129)</f>
        <v>0</v>
      </c>
    </row>
    <row r="130" spans="1:14" ht="31.5" x14ac:dyDescent="0.25">
      <c r="A130" s="311" t="s">
        <v>281</v>
      </c>
      <c r="B130" s="319" t="s">
        <v>593</v>
      </c>
      <c r="C130" s="317">
        <f>SUM(C131:C133)</f>
        <v>1962.0700000000002</v>
      </c>
      <c r="D130" s="316">
        <f>SUM(D131:D133)</f>
        <v>65</v>
      </c>
      <c r="E130" s="316"/>
      <c r="F130" s="316"/>
      <c r="G130" s="316"/>
      <c r="H130" s="316">
        <f>SUM(H131:H133)</f>
        <v>3</v>
      </c>
      <c r="I130" s="316">
        <f>SUM(I131:I133)</f>
        <v>3</v>
      </c>
      <c r="J130" s="317"/>
      <c r="K130" s="317"/>
      <c r="L130" s="317"/>
      <c r="M130" s="317">
        <f>SUM(M131:M133)</f>
        <v>11456389</v>
      </c>
      <c r="N130" s="317">
        <f>SUM(N131:N133)</f>
        <v>11456389</v>
      </c>
    </row>
    <row r="131" spans="1:14" ht="15.75" x14ac:dyDescent="0.25">
      <c r="B131" s="319" t="s">
        <v>35</v>
      </c>
      <c r="C131" s="321">
        <f>'Прил 1'!H408</f>
        <v>571.20000000000005</v>
      </c>
      <c r="D131" s="322">
        <f>'Прил 1'!K408</f>
        <v>21</v>
      </c>
      <c r="E131" s="323"/>
      <c r="F131" s="323"/>
      <c r="G131" s="323"/>
      <c r="H131" s="322">
        <v>1</v>
      </c>
      <c r="I131" s="322">
        <f t="shared" ref="I131:I133" si="44">SUM(E131:H131)</f>
        <v>1</v>
      </c>
      <c r="J131" s="324"/>
      <c r="K131" s="324"/>
      <c r="L131" s="324"/>
      <c r="M131" s="321">
        <f>'Прил 1'!M408</f>
        <v>3335197</v>
      </c>
      <c r="N131" s="325">
        <f>SUM(J131:M131)</f>
        <v>3335197</v>
      </c>
    </row>
    <row r="132" spans="1:14" ht="15.75" x14ac:dyDescent="0.25">
      <c r="A132" s="320"/>
      <c r="B132" s="319" t="s">
        <v>38</v>
      </c>
      <c r="C132" s="321">
        <f>'Прил 1'!H1354</f>
        <v>536.52</v>
      </c>
      <c r="D132" s="322">
        <f>'Прил 1'!K1354</f>
        <v>17</v>
      </c>
      <c r="E132" s="323"/>
      <c r="F132" s="323"/>
      <c r="G132" s="323"/>
      <c r="H132" s="322">
        <v>1</v>
      </c>
      <c r="I132" s="322">
        <f t="shared" si="44"/>
        <v>1</v>
      </c>
      <c r="J132" s="324"/>
      <c r="K132" s="324"/>
      <c r="L132" s="324"/>
      <c r="M132" s="321">
        <f>'Прил 1'!M1354</f>
        <v>3132702</v>
      </c>
      <c r="N132" s="325">
        <f>SUM(J132:M132)</f>
        <v>3132702</v>
      </c>
    </row>
    <row r="133" spans="1:14" ht="15.75" x14ac:dyDescent="0.25">
      <c r="A133" s="320"/>
      <c r="B133" s="319" t="s">
        <v>39</v>
      </c>
      <c r="C133" s="321">
        <f>'Прил 1'!H2148</f>
        <v>854.35</v>
      </c>
      <c r="D133" s="322">
        <f>'Прил 1'!K2148</f>
        <v>27</v>
      </c>
      <c r="E133" s="323"/>
      <c r="F133" s="323"/>
      <c r="G133" s="323"/>
      <c r="H133" s="322">
        <v>1</v>
      </c>
      <c r="I133" s="322">
        <f t="shared" si="44"/>
        <v>1</v>
      </c>
      <c r="J133" s="324"/>
      <c r="K133" s="324"/>
      <c r="L133" s="324"/>
      <c r="M133" s="321">
        <f>'Прил 1'!M2148</f>
        <v>4988490</v>
      </c>
      <c r="N133" s="325">
        <f>SUM(J133:M133)</f>
        <v>4988490</v>
      </c>
    </row>
    <row r="134" spans="1:14" ht="31.5" x14ac:dyDescent="0.25">
      <c r="A134" s="311" t="s">
        <v>274</v>
      </c>
      <c r="B134" s="319" t="s">
        <v>591</v>
      </c>
      <c r="C134" s="317">
        <f>SUM(C135:C137)</f>
        <v>805.52</v>
      </c>
      <c r="D134" s="316">
        <f>SUM(D135:D137)</f>
        <v>25</v>
      </c>
      <c r="E134" s="316"/>
      <c r="F134" s="316"/>
      <c r="G134" s="316"/>
      <c r="H134" s="316">
        <f>SUM(H135:H137)</f>
        <v>1</v>
      </c>
      <c r="I134" s="316">
        <f>SUM(I135:I137)</f>
        <v>1</v>
      </c>
      <c r="J134" s="317"/>
      <c r="K134" s="317"/>
      <c r="L134" s="317"/>
      <c r="M134" s="317">
        <f>SUM(M135:M137)</f>
        <v>2625836</v>
      </c>
      <c r="N134" s="317">
        <f>SUM(N135:N137)</f>
        <v>2625836</v>
      </c>
    </row>
    <row r="135" spans="1:14" ht="15.75" x14ac:dyDescent="0.25">
      <c r="A135" s="392"/>
      <c r="B135" s="319" t="s">
        <v>35</v>
      </c>
      <c r="C135" s="321">
        <f>'Прил 1'!H412</f>
        <v>0</v>
      </c>
      <c r="D135" s="322">
        <f>'Прил 1'!K412</f>
        <v>0</v>
      </c>
      <c r="E135" s="323"/>
      <c r="F135" s="323"/>
      <c r="G135" s="323"/>
      <c r="H135" s="322">
        <v>0</v>
      </c>
      <c r="I135" s="322">
        <f t="shared" ref="I135:I137" si="45">SUM(E135:H135)</f>
        <v>0</v>
      </c>
      <c r="J135" s="324"/>
      <c r="K135" s="324"/>
      <c r="L135" s="324"/>
      <c r="M135" s="321">
        <f>'Прил 1'!M412</f>
        <v>0</v>
      </c>
      <c r="N135" s="325">
        <f>SUM(J135:M135)</f>
        <v>0</v>
      </c>
    </row>
    <row r="136" spans="1:14" ht="15.75" x14ac:dyDescent="0.25">
      <c r="A136" s="392"/>
      <c r="B136" s="319" t="s">
        <v>38</v>
      </c>
      <c r="C136" s="321">
        <f>'Прил 1'!H1358</f>
        <v>0</v>
      </c>
      <c r="D136" s="322">
        <f>'Прил 1'!K1358</f>
        <v>0</v>
      </c>
      <c r="E136" s="323"/>
      <c r="F136" s="323"/>
      <c r="G136" s="323"/>
      <c r="H136" s="322">
        <v>0</v>
      </c>
      <c r="I136" s="322">
        <f t="shared" si="45"/>
        <v>0</v>
      </c>
      <c r="J136" s="324"/>
      <c r="K136" s="324"/>
      <c r="L136" s="324"/>
      <c r="M136" s="321">
        <f>'Прил 1'!M1358</f>
        <v>0</v>
      </c>
      <c r="N136" s="325">
        <f>SUM(J136:M136)</f>
        <v>0</v>
      </c>
    </row>
    <row r="137" spans="1:14" ht="15.75" x14ac:dyDescent="0.25">
      <c r="A137" s="392"/>
      <c r="B137" s="319" t="s">
        <v>39</v>
      </c>
      <c r="C137" s="321">
        <f>'Прил 1'!H2152</f>
        <v>805.52</v>
      </c>
      <c r="D137" s="322">
        <f>'Прил 1'!K2152</f>
        <v>25</v>
      </c>
      <c r="E137" s="323"/>
      <c r="F137" s="323"/>
      <c r="G137" s="323"/>
      <c r="H137" s="322">
        <v>1</v>
      </c>
      <c r="I137" s="322">
        <f t="shared" si="45"/>
        <v>1</v>
      </c>
      <c r="J137" s="324"/>
      <c r="K137" s="324"/>
      <c r="L137" s="324"/>
      <c r="M137" s="321">
        <f>'Прил 1'!M2152</f>
        <v>2625836</v>
      </c>
      <c r="N137" s="325">
        <f>SUM(J137:M137)</f>
        <v>2625836</v>
      </c>
    </row>
    <row r="138" spans="1:14" ht="47.25" x14ac:dyDescent="0.25">
      <c r="A138" s="387" t="s">
        <v>73</v>
      </c>
      <c r="B138" s="388" t="s">
        <v>559</v>
      </c>
      <c r="C138" s="317">
        <f>SUM(C139:C141)</f>
        <v>554803.49999999988</v>
      </c>
      <c r="D138" s="316">
        <f t="shared" ref="D138:N138" si="46">SUM(D139:D141)</f>
        <v>29419</v>
      </c>
      <c r="E138" s="316">
        <f t="shared" si="46"/>
        <v>0</v>
      </c>
      <c r="F138" s="316">
        <f t="shared" si="46"/>
        <v>0</v>
      </c>
      <c r="G138" s="316">
        <f t="shared" si="46"/>
        <v>0</v>
      </c>
      <c r="H138" s="316">
        <f t="shared" si="46"/>
        <v>179</v>
      </c>
      <c r="I138" s="316">
        <f t="shared" si="46"/>
        <v>179</v>
      </c>
      <c r="J138" s="317">
        <f t="shared" si="46"/>
        <v>0</v>
      </c>
      <c r="K138" s="317">
        <f t="shared" si="46"/>
        <v>0</v>
      </c>
      <c r="L138" s="317">
        <f t="shared" si="46"/>
        <v>0</v>
      </c>
      <c r="M138" s="317">
        <f t="shared" si="46"/>
        <v>1868812257</v>
      </c>
      <c r="N138" s="317">
        <f t="shared" si="46"/>
        <v>1868812257</v>
      </c>
    </row>
    <row r="139" spans="1:14" ht="15.75" x14ac:dyDescent="0.25">
      <c r="A139" s="320"/>
      <c r="B139" s="319" t="s">
        <v>35</v>
      </c>
      <c r="C139" s="321">
        <f>'Прил 1'!H413</f>
        <v>145227.4</v>
      </c>
      <c r="D139" s="322">
        <f>'Прил 1'!K413</f>
        <v>7572</v>
      </c>
      <c r="E139" s="323"/>
      <c r="F139" s="323"/>
      <c r="G139" s="323"/>
      <c r="H139" s="322">
        <v>57</v>
      </c>
      <c r="I139" s="322">
        <f t="shared" ref="I139:I141" si="47">SUM(E139:H139)</f>
        <v>57</v>
      </c>
      <c r="J139" s="324"/>
      <c r="K139" s="324"/>
      <c r="L139" s="324"/>
      <c r="M139" s="321">
        <f>'Прил 1'!M413</f>
        <v>539650289</v>
      </c>
      <c r="N139" s="325">
        <f>SUM(J139:M139)</f>
        <v>539650289</v>
      </c>
    </row>
    <row r="140" spans="1:14" ht="15.75" x14ac:dyDescent="0.25">
      <c r="A140" s="320"/>
      <c r="B140" s="319" t="s">
        <v>38</v>
      </c>
      <c r="C140" s="321">
        <f>'Прил 1'!H1359</f>
        <v>168112.19999999998</v>
      </c>
      <c r="D140" s="322">
        <f>'Прил 1'!K1359</f>
        <v>8970</v>
      </c>
      <c r="E140" s="323"/>
      <c r="F140" s="323"/>
      <c r="G140" s="323"/>
      <c r="H140" s="322">
        <v>64</v>
      </c>
      <c r="I140" s="322">
        <f t="shared" si="47"/>
        <v>64</v>
      </c>
      <c r="J140" s="324"/>
      <c r="K140" s="324"/>
      <c r="L140" s="324"/>
      <c r="M140" s="321">
        <f>'Прил 1'!M1359</f>
        <v>563517605</v>
      </c>
      <c r="N140" s="325">
        <f>SUM(J140:M140)</f>
        <v>563517605</v>
      </c>
    </row>
    <row r="141" spans="1:14" ht="15.75" x14ac:dyDescent="0.25">
      <c r="A141" s="320"/>
      <c r="B141" s="319" t="s">
        <v>39</v>
      </c>
      <c r="C141" s="321">
        <f>'Прил 1'!H2155</f>
        <v>241463.89999999994</v>
      </c>
      <c r="D141" s="322">
        <f>'Прил 1'!K2155</f>
        <v>12877</v>
      </c>
      <c r="E141" s="323"/>
      <c r="F141" s="323"/>
      <c r="G141" s="323"/>
      <c r="H141" s="322">
        <v>58</v>
      </c>
      <c r="I141" s="322">
        <f t="shared" si="47"/>
        <v>58</v>
      </c>
      <c r="J141" s="324"/>
      <c r="K141" s="324"/>
      <c r="L141" s="324"/>
      <c r="M141" s="321">
        <f>'Прил 1'!M2155</f>
        <v>765644363</v>
      </c>
      <c r="N141" s="325">
        <f>SUM(J141:M141)</f>
        <v>765644363</v>
      </c>
    </row>
    <row r="142" spans="1:14" ht="47.25" x14ac:dyDescent="0.25">
      <c r="A142" s="387" t="s">
        <v>570</v>
      </c>
      <c r="B142" s="388" t="s">
        <v>560</v>
      </c>
      <c r="C142" s="317">
        <f>C143+C147+C151</f>
        <v>27493.9</v>
      </c>
      <c r="D142" s="316">
        <f t="shared" ref="D142:N142" si="48">D143+D147+D151</f>
        <v>892</v>
      </c>
      <c r="E142" s="317">
        <f t="shared" si="48"/>
        <v>0</v>
      </c>
      <c r="F142" s="317">
        <f t="shared" si="48"/>
        <v>0</v>
      </c>
      <c r="G142" s="317">
        <f t="shared" si="48"/>
        <v>0</v>
      </c>
      <c r="H142" s="316">
        <f t="shared" si="48"/>
        <v>43</v>
      </c>
      <c r="I142" s="316">
        <f t="shared" si="48"/>
        <v>43</v>
      </c>
      <c r="J142" s="317">
        <f t="shared" si="48"/>
        <v>0</v>
      </c>
      <c r="K142" s="317">
        <f t="shared" si="48"/>
        <v>0</v>
      </c>
      <c r="L142" s="317">
        <f t="shared" si="48"/>
        <v>0</v>
      </c>
      <c r="M142" s="317">
        <f t="shared" si="48"/>
        <v>105349592</v>
      </c>
      <c r="N142" s="317">
        <f t="shared" si="48"/>
        <v>105349592</v>
      </c>
    </row>
    <row r="143" spans="1:14" ht="31.5" x14ac:dyDescent="0.25">
      <c r="A143" s="318" t="s">
        <v>282</v>
      </c>
      <c r="B143" s="319" t="s">
        <v>563</v>
      </c>
      <c r="C143" s="317">
        <f>SUM(C144:C146)</f>
        <v>12410.9</v>
      </c>
      <c r="D143" s="316">
        <f>SUM(D144:D146)</f>
        <v>347</v>
      </c>
      <c r="E143" s="316"/>
      <c r="F143" s="316"/>
      <c r="G143" s="316"/>
      <c r="H143" s="316">
        <f>SUM(H144:H146)</f>
        <v>17</v>
      </c>
      <c r="I143" s="316">
        <f>SUM(I144:I146)</f>
        <v>17</v>
      </c>
      <c r="J143" s="317"/>
      <c r="K143" s="317"/>
      <c r="L143" s="317"/>
      <c r="M143" s="317">
        <f>SUM(M144:M146)</f>
        <v>15544033</v>
      </c>
      <c r="N143" s="317">
        <f>SUM(N144:N146)</f>
        <v>15544033</v>
      </c>
    </row>
    <row r="144" spans="1:14" ht="15.75" x14ac:dyDescent="0.25">
      <c r="A144" s="320"/>
      <c r="B144" s="319" t="s">
        <v>35</v>
      </c>
      <c r="C144" s="321">
        <f>'Прил 1'!H819</f>
        <v>7551.2999999999993</v>
      </c>
      <c r="D144" s="322">
        <f>'Прил 1'!K819</f>
        <v>216</v>
      </c>
      <c r="E144" s="323"/>
      <c r="F144" s="323"/>
      <c r="G144" s="323"/>
      <c r="H144" s="322">
        <v>8</v>
      </c>
      <c r="I144" s="322">
        <f t="shared" ref="I144:I146" si="49">SUM(E144:H144)</f>
        <v>8</v>
      </c>
      <c r="J144" s="324"/>
      <c r="K144" s="324"/>
      <c r="L144" s="324"/>
      <c r="M144" s="321">
        <f>'Прил 1'!M819</f>
        <v>6480085</v>
      </c>
      <c r="N144" s="325">
        <f>SUM(J144:M144)</f>
        <v>6480085</v>
      </c>
    </row>
    <row r="145" spans="1:14" ht="15.75" x14ac:dyDescent="0.25">
      <c r="A145" s="320"/>
      <c r="B145" s="319" t="s">
        <v>38</v>
      </c>
      <c r="C145" s="321">
        <f>'Прил 1'!H1642</f>
        <v>3202</v>
      </c>
      <c r="D145" s="322">
        <f>'Прил 1'!K1642</f>
        <v>92</v>
      </c>
      <c r="E145" s="323"/>
      <c r="F145" s="323"/>
      <c r="G145" s="323"/>
      <c r="H145" s="322">
        <v>3</v>
      </c>
      <c r="I145" s="322">
        <f t="shared" si="49"/>
        <v>3</v>
      </c>
      <c r="J145" s="324"/>
      <c r="K145" s="324"/>
      <c r="L145" s="324"/>
      <c r="M145" s="321">
        <f>'Прил 1'!M1642</f>
        <v>8260327</v>
      </c>
      <c r="N145" s="325">
        <f>SUM(J145:M145)</f>
        <v>8260327</v>
      </c>
    </row>
    <row r="146" spans="1:14" ht="15.75" x14ac:dyDescent="0.25">
      <c r="A146" s="320"/>
      <c r="B146" s="319" t="s">
        <v>39</v>
      </c>
      <c r="C146" s="321">
        <f>'Прил 1'!H2487</f>
        <v>1657.6</v>
      </c>
      <c r="D146" s="322">
        <f>'Прил 1'!K2487</f>
        <v>39</v>
      </c>
      <c r="E146" s="323"/>
      <c r="F146" s="323"/>
      <c r="G146" s="323"/>
      <c r="H146" s="322">
        <v>6</v>
      </c>
      <c r="I146" s="322">
        <f t="shared" si="49"/>
        <v>6</v>
      </c>
      <c r="J146" s="324"/>
      <c r="K146" s="324"/>
      <c r="L146" s="324"/>
      <c r="M146" s="321">
        <f>'Прил 1'!M2487</f>
        <v>803621</v>
      </c>
      <c r="N146" s="325">
        <f>SUM(J146:M146)</f>
        <v>803621</v>
      </c>
    </row>
    <row r="147" spans="1:14" ht="31.5" x14ac:dyDescent="0.25">
      <c r="A147" s="318" t="s">
        <v>284</v>
      </c>
      <c r="B147" s="319" t="s">
        <v>561</v>
      </c>
      <c r="C147" s="317">
        <f>SUM(C148:C150)</f>
        <v>9998.9</v>
      </c>
      <c r="D147" s="316">
        <f>SUM(D148:D150)</f>
        <v>391</v>
      </c>
      <c r="E147" s="316"/>
      <c r="F147" s="316"/>
      <c r="G147" s="316"/>
      <c r="H147" s="316">
        <f>SUM(H148:H150)</f>
        <v>18</v>
      </c>
      <c r="I147" s="316">
        <f>SUM(I148:I150)</f>
        <v>18</v>
      </c>
      <c r="J147" s="317"/>
      <c r="K147" s="317"/>
      <c r="L147" s="317"/>
      <c r="M147" s="317">
        <f>SUM(M148:M150)</f>
        <v>76553082</v>
      </c>
      <c r="N147" s="317">
        <f>SUM(N148:N150)</f>
        <v>76553082</v>
      </c>
    </row>
    <row r="148" spans="1:14" ht="15.75" x14ac:dyDescent="0.25">
      <c r="A148" s="320"/>
      <c r="B148" s="319" t="s">
        <v>35</v>
      </c>
      <c r="C148" s="321">
        <f>'Прил 1'!H846</f>
        <v>2323.5</v>
      </c>
      <c r="D148" s="322">
        <f>'Прил 1'!K846</f>
        <v>89</v>
      </c>
      <c r="E148" s="323"/>
      <c r="F148" s="323"/>
      <c r="G148" s="323"/>
      <c r="H148" s="322">
        <v>5</v>
      </c>
      <c r="I148" s="322">
        <f t="shared" ref="I148:I150" si="50">SUM(E148:H148)</f>
        <v>5</v>
      </c>
      <c r="J148" s="324"/>
      <c r="K148" s="324"/>
      <c r="L148" s="324"/>
      <c r="M148" s="321">
        <f>'Прил 1'!M846</f>
        <v>23854725</v>
      </c>
      <c r="N148" s="325">
        <f>SUM(J148:M148)</f>
        <v>23854725</v>
      </c>
    </row>
    <row r="149" spans="1:14" ht="15.75" x14ac:dyDescent="0.25">
      <c r="A149" s="320"/>
      <c r="B149" s="319" t="s">
        <v>38</v>
      </c>
      <c r="C149" s="321">
        <f>'Прил 1'!H1652</f>
        <v>4261.8999999999996</v>
      </c>
      <c r="D149" s="322">
        <f>'Прил 1'!K1652</f>
        <v>156</v>
      </c>
      <c r="E149" s="323"/>
      <c r="F149" s="323"/>
      <c r="G149" s="323"/>
      <c r="H149" s="322">
        <v>7</v>
      </c>
      <c r="I149" s="322">
        <f t="shared" si="50"/>
        <v>7</v>
      </c>
      <c r="J149" s="324"/>
      <c r="K149" s="324"/>
      <c r="L149" s="324"/>
      <c r="M149" s="321">
        <f>'Прил 1'!M1652</f>
        <v>25991812</v>
      </c>
      <c r="N149" s="325">
        <f>SUM(J149:M149)</f>
        <v>25991812</v>
      </c>
    </row>
    <row r="150" spans="1:14" ht="15.75" x14ac:dyDescent="0.25">
      <c r="A150" s="320"/>
      <c r="B150" s="319" t="s">
        <v>39</v>
      </c>
      <c r="C150" s="321">
        <f>'Прил 1'!H2494</f>
        <v>3413.5</v>
      </c>
      <c r="D150" s="322">
        <f>'Прил 1'!K2494</f>
        <v>146</v>
      </c>
      <c r="E150" s="323"/>
      <c r="F150" s="323"/>
      <c r="G150" s="323"/>
      <c r="H150" s="322">
        <v>6</v>
      </c>
      <c r="I150" s="322">
        <f t="shared" si="50"/>
        <v>6</v>
      </c>
      <c r="J150" s="324"/>
      <c r="K150" s="324"/>
      <c r="L150" s="324"/>
      <c r="M150" s="321">
        <f>'Прил 1'!M2494</f>
        <v>26706545</v>
      </c>
      <c r="N150" s="325">
        <f>SUM(J150:M150)</f>
        <v>26706545</v>
      </c>
    </row>
    <row r="151" spans="1:14" ht="31.5" x14ac:dyDescent="0.25">
      <c r="A151" s="318" t="s">
        <v>290</v>
      </c>
      <c r="B151" s="319" t="s">
        <v>562</v>
      </c>
      <c r="C151" s="317">
        <f>SUM(C152:C154)</f>
        <v>5084.1000000000004</v>
      </c>
      <c r="D151" s="316">
        <f>SUM(D152:D154)</f>
        <v>154</v>
      </c>
      <c r="E151" s="316"/>
      <c r="F151" s="316"/>
      <c r="G151" s="316"/>
      <c r="H151" s="316">
        <f>SUM(H152:H154)</f>
        <v>8</v>
      </c>
      <c r="I151" s="316">
        <f>SUM(I152:I154)</f>
        <v>8</v>
      </c>
      <c r="J151" s="317"/>
      <c r="K151" s="317"/>
      <c r="L151" s="317"/>
      <c r="M151" s="317">
        <f>SUM(M152:M154)</f>
        <v>13252477</v>
      </c>
      <c r="N151" s="317">
        <f>SUM(N152:N154)</f>
        <v>13252477</v>
      </c>
    </row>
    <row r="152" spans="1:14" ht="15.75" x14ac:dyDescent="0.25">
      <c r="A152" s="320"/>
      <c r="B152" s="319" t="s">
        <v>35</v>
      </c>
      <c r="C152" s="321">
        <f>'Прил 1'!H860</f>
        <v>1123.5</v>
      </c>
      <c r="D152" s="322">
        <f>'Прил 1'!K860</f>
        <v>38</v>
      </c>
      <c r="E152" s="323"/>
      <c r="F152" s="323"/>
      <c r="G152" s="323"/>
      <c r="H152" s="322">
        <v>2</v>
      </c>
      <c r="I152" s="322">
        <f t="shared" ref="I152:I154" si="51">SUM(E152:H152)</f>
        <v>2</v>
      </c>
      <c r="J152" s="324"/>
      <c r="K152" s="324"/>
      <c r="L152" s="324"/>
      <c r="M152" s="321">
        <f>'Прил 1'!M860</f>
        <v>12309617</v>
      </c>
      <c r="N152" s="325">
        <f>SUM(J152:M152)</f>
        <v>12309617</v>
      </c>
    </row>
    <row r="153" spans="1:14" ht="15.75" x14ac:dyDescent="0.25">
      <c r="A153" s="320"/>
      <c r="B153" s="319" t="s">
        <v>38</v>
      </c>
      <c r="C153" s="321">
        <f>'Прил 1'!H1667</f>
        <v>1980.3000000000002</v>
      </c>
      <c r="D153" s="322">
        <f>'Прил 1'!K1667</f>
        <v>58</v>
      </c>
      <c r="E153" s="323"/>
      <c r="F153" s="323"/>
      <c r="G153" s="323"/>
      <c r="H153" s="322">
        <v>3</v>
      </c>
      <c r="I153" s="322">
        <f t="shared" si="51"/>
        <v>3</v>
      </c>
      <c r="J153" s="324"/>
      <c r="K153" s="324"/>
      <c r="L153" s="324"/>
      <c r="M153" s="321">
        <f>'Прил 1'!M1667</f>
        <v>139175</v>
      </c>
      <c r="N153" s="325">
        <f>SUM(J153:M153)</f>
        <v>139175</v>
      </c>
    </row>
    <row r="154" spans="1:14" ht="15.75" x14ac:dyDescent="0.25">
      <c r="A154" s="320"/>
      <c r="B154" s="319" t="s">
        <v>39</v>
      </c>
      <c r="C154" s="321">
        <f>'Прил 1'!H2507</f>
        <v>1980.3000000000002</v>
      </c>
      <c r="D154" s="322">
        <f>'Прил 1'!K2507</f>
        <v>58</v>
      </c>
      <c r="E154" s="323"/>
      <c r="F154" s="323"/>
      <c r="G154" s="323"/>
      <c r="H154" s="322">
        <v>3</v>
      </c>
      <c r="I154" s="322">
        <f t="shared" si="51"/>
        <v>3</v>
      </c>
      <c r="J154" s="324"/>
      <c r="K154" s="324"/>
      <c r="L154" s="324"/>
      <c r="M154" s="321">
        <f>'Прил 1'!M2507</f>
        <v>803685</v>
      </c>
      <c r="N154" s="325">
        <f>SUM(J154:M154)</f>
        <v>803685</v>
      </c>
    </row>
    <row r="155" spans="1:14" ht="47.25" x14ac:dyDescent="0.25">
      <c r="A155" s="387" t="s">
        <v>76</v>
      </c>
      <c r="B155" s="388" t="s">
        <v>564</v>
      </c>
      <c r="C155" s="317">
        <f t="shared" ref="C155:N155" si="52">C168+C164+C172+C156+C160</f>
        <v>24295.919999999998</v>
      </c>
      <c r="D155" s="316">
        <f t="shared" si="52"/>
        <v>789</v>
      </c>
      <c r="E155" s="316">
        <f t="shared" si="52"/>
        <v>0</v>
      </c>
      <c r="F155" s="316">
        <f t="shared" si="52"/>
        <v>0</v>
      </c>
      <c r="G155" s="316">
        <f t="shared" si="52"/>
        <v>0</v>
      </c>
      <c r="H155" s="316">
        <f t="shared" si="52"/>
        <v>28</v>
      </c>
      <c r="I155" s="316">
        <f t="shared" si="52"/>
        <v>28</v>
      </c>
      <c r="J155" s="316">
        <f t="shared" si="52"/>
        <v>0</v>
      </c>
      <c r="K155" s="316">
        <f t="shared" si="52"/>
        <v>0</v>
      </c>
      <c r="L155" s="317">
        <f t="shared" si="52"/>
        <v>0</v>
      </c>
      <c r="M155" s="317">
        <f t="shared" si="52"/>
        <v>42164504</v>
      </c>
      <c r="N155" s="317">
        <f t="shared" si="52"/>
        <v>42164504</v>
      </c>
    </row>
    <row r="156" spans="1:14" ht="31.5" x14ac:dyDescent="0.25">
      <c r="A156" s="318" t="s">
        <v>293</v>
      </c>
      <c r="B156" s="319" t="s">
        <v>568</v>
      </c>
      <c r="C156" s="317">
        <f>SUM(C157:C159)</f>
        <v>1677</v>
      </c>
      <c r="D156" s="316">
        <f>SUM(D157:D159)</f>
        <v>67</v>
      </c>
      <c r="E156" s="316"/>
      <c r="F156" s="316"/>
      <c r="G156" s="316"/>
      <c r="H156" s="316">
        <f>SUM(H157:H159)</f>
        <v>2</v>
      </c>
      <c r="I156" s="316">
        <f>SUM(I157:I159)</f>
        <v>2</v>
      </c>
      <c r="J156" s="317"/>
      <c r="K156" s="317"/>
      <c r="L156" s="317"/>
      <c r="M156" s="317">
        <f>SUM(M157:M159)</f>
        <v>1416516</v>
      </c>
      <c r="N156" s="317">
        <f>SUM(N157:N159)</f>
        <v>1416516</v>
      </c>
    </row>
    <row r="157" spans="1:14" ht="15.75" x14ac:dyDescent="0.25">
      <c r="A157" s="320"/>
      <c r="B157" s="319" t="s">
        <v>35</v>
      </c>
      <c r="C157" s="321">
        <f>'Прил 1'!H867</f>
        <v>842</v>
      </c>
      <c r="D157" s="322">
        <f>'Прил 1'!K867</f>
        <v>29</v>
      </c>
      <c r="E157" s="323"/>
      <c r="F157" s="323"/>
      <c r="G157" s="323"/>
      <c r="H157" s="322">
        <v>1</v>
      </c>
      <c r="I157" s="322">
        <f t="shared" ref="I157:I159" si="53">SUM(E157:H157)</f>
        <v>1</v>
      </c>
      <c r="J157" s="324"/>
      <c r="K157" s="324"/>
      <c r="L157" s="324"/>
      <c r="M157" s="321">
        <f>'Прил 1'!M867</f>
        <v>708258</v>
      </c>
      <c r="N157" s="325">
        <f>SUM(J157:M157)</f>
        <v>708258</v>
      </c>
    </row>
    <row r="158" spans="1:14" ht="15.75" x14ac:dyDescent="0.25">
      <c r="A158" s="320"/>
      <c r="B158" s="319" t="s">
        <v>38</v>
      </c>
      <c r="C158" s="321">
        <f>'Прил 1'!H1675</f>
        <v>835</v>
      </c>
      <c r="D158" s="322">
        <f>'Прил 1'!K1675</f>
        <v>38</v>
      </c>
      <c r="E158" s="323"/>
      <c r="F158" s="323"/>
      <c r="G158" s="323"/>
      <c r="H158" s="322">
        <v>1</v>
      </c>
      <c r="I158" s="322">
        <f t="shared" si="53"/>
        <v>1</v>
      </c>
      <c r="J158" s="324"/>
      <c r="K158" s="324"/>
      <c r="L158" s="324"/>
      <c r="M158" s="321">
        <f>'Прил 1'!M1675</f>
        <v>708258</v>
      </c>
      <c r="N158" s="325">
        <f>SUM(J158:M158)</f>
        <v>708258</v>
      </c>
    </row>
    <row r="159" spans="1:14" ht="15.75" x14ac:dyDescent="0.25">
      <c r="A159" s="320"/>
      <c r="B159" s="319" t="s">
        <v>39</v>
      </c>
      <c r="C159" s="321">
        <f>'Прил 1'!H2515</f>
        <v>0</v>
      </c>
      <c r="D159" s="322">
        <f>'Прил 1'!K2515</f>
        <v>0</v>
      </c>
      <c r="E159" s="323"/>
      <c r="F159" s="323"/>
      <c r="G159" s="323"/>
      <c r="H159" s="322">
        <v>0</v>
      </c>
      <c r="I159" s="322">
        <f t="shared" si="53"/>
        <v>0</v>
      </c>
      <c r="J159" s="324"/>
      <c r="K159" s="324"/>
      <c r="L159" s="324"/>
      <c r="M159" s="321">
        <f>'Прил 1'!M2515</f>
        <v>0</v>
      </c>
      <c r="N159" s="325">
        <f>SUM(J159:M159)</f>
        <v>0</v>
      </c>
    </row>
    <row r="160" spans="1:14" ht="31.5" x14ac:dyDescent="0.25">
      <c r="A160" s="318" t="s">
        <v>295</v>
      </c>
      <c r="B160" s="319" t="s">
        <v>569</v>
      </c>
      <c r="C160" s="317">
        <f>SUM(C161:C163)</f>
        <v>16706.72</v>
      </c>
      <c r="D160" s="316">
        <f>SUM(D161:D163)</f>
        <v>492</v>
      </c>
      <c r="E160" s="316"/>
      <c r="F160" s="316"/>
      <c r="G160" s="316"/>
      <c r="H160" s="316">
        <f>SUM(H161:H163)</f>
        <v>16</v>
      </c>
      <c r="I160" s="316">
        <f>SUM(I161:I163)</f>
        <v>16</v>
      </c>
      <c r="J160" s="317"/>
      <c r="K160" s="317"/>
      <c r="L160" s="317"/>
      <c r="M160" s="317">
        <f>SUM(M161:M163)</f>
        <v>18791827</v>
      </c>
      <c r="N160" s="317">
        <f>SUM(N161:N163)</f>
        <v>18791827</v>
      </c>
    </row>
    <row r="161" spans="1:14" ht="15.75" x14ac:dyDescent="0.25">
      <c r="A161" s="320"/>
      <c r="B161" s="319" t="s">
        <v>35</v>
      </c>
      <c r="C161" s="321">
        <f>'Прил 1'!H870</f>
        <v>3769.62</v>
      </c>
      <c r="D161" s="322">
        <f>'Прил 1'!K870</f>
        <v>96</v>
      </c>
      <c r="E161" s="323"/>
      <c r="F161" s="323"/>
      <c r="G161" s="323"/>
      <c r="H161" s="322">
        <v>2</v>
      </c>
      <c r="I161" s="322">
        <f t="shared" ref="I161:I163" si="54">SUM(E161:H161)</f>
        <v>2</v>
      </c>
      <c r="J161" s="324"/>
      <c r="K161" s="324"/>
      <c r="L161" s="324"/>
      <c r="M161" s="321">
        <f>'Прил 1'!M870</f>
        <v>5754803</v>
      </c>
      <c r="N161" s="325">
        <f>SUM(J161:M161)</f>
        <v>5754803</v>
      </c>
    </row>
    <row r="162" spans="1:14" ht="15.75" x14ac:dyDescent="0.25">
      <c r="A162" s="320"/>
      <c r="B162" s="319" t="s">
        <v>38</v>
      </c>
      <c r="C162" s="321">
        <f>'Прил 1'!H1678</f>
        <v>8180.96</v>
      </c>
      <c r="D162" s="322">
        <f>'Прил 1'!K1678</f>
        <v>242</v>
      </c>
      <c r="E162" s="323"/>
      <c r="F162" s="323"/>
      <c r="G162" s="323"/>
      <c r="H162" s="322">
        <v>9</v>
      </c>
      <c r="I162" s="322">
        <f t="shared" si="54"/>
        <v>9</v>
      </c>
      <c r="J162" s="324"/>
      <c r="K162" s="324"/>
      <c r="L162" s="324"/>
      <c r="M162" s="321">
        <f>'Прил 1'!M1678</f>
        <v>6345932</v>
      </c>
      <c r="N162" s="325">
        <f>SUM(J162:M162)</f>
        <v>6345932</v>
      </c>
    </row>
    <row r="163" spans="1:14" ht="15.75" x14ac:dyDescent="0.25">
      <c r="A163" s="320"/>
      <c r="B163" s="319" t="s">
        <v>39</v>
      </c>
      <c r="C163" s="321">
        <f>'Прил 1'!H2516</f>
        <v>4756.1400000000003</v>
      </c>
      <c r="D163" s="322">
        <f>'Прил 1'!K2516</f>
        <v>154</v>
      </c>
      <c r="E163" s="323"/>
      <c r="F163" s="323"/>
      <c r="G163" s="323"/>
      <c r="H163" s="322">
        <v>5</v>
      </c>
      <c r="I163" s="322">
        <f t="shared" si="54"/>
        <v>5</v>
      </c>
      <c r="J163" s="324"/>
      <c r="K163" s="324"/>
      <c r="L163" s="324"/>
      <c r="M163" s="321">
        <f>'Прил 1'!M2516</f>
        <v>6691092</v>
      </c>
      <c r="N163" s="325">
        <f>SUM(J163:M163)</f>
        <v>6691092</v>
      </c>
    </row>
    <row r="164" spans="1:14" ht="47.25" x14ac:dyDescent="0.25">
      <c r="A164" s="318" t="s">
        <v>303</v>
      </c>
      <c r="B164" s="319" t="s">
        <v>566</v>
      </c>
      <c r="C164" s="317">
        <f>SUM(C165:C167)</f>
        <v>4461.7999999999993</v>
      </c>
      <c r="D164" s="316">
        <f>SUM(D165:D167)</f>
        <v>166</v>
      </c>
      <c r="E164" s="316"/>
      <c r="F164" s="316"/>
      <c r="G164" s="316"/>
      <c r="H164" s="316">
        <f>SUM(H165:H167)</f>
        <v>8</v>
      </c>
      <c r="I164" s="316">
        <f>SUM(I165:I167)</f>
        <v>8</v>
      </c>
      <c r="J164" s="317"/>
      <c r="K164" s="317"/>
      <c r="L164" s="317"/>
      <c r="M164" s="317">
        <f>SUM(M165:M167)</f>
        <v>9327485</v>
      </c>
      <c r="N164" s="317">
        <f>SUM(N165:N167)</f>
        <v>9327485</v>
      </c>
    </row>
    <row r="165" spans="1:14" ht="15.75" x14ac:dyDescent="0.25">
      <c r="A165" s="320"/>
      <c r="B165" s="319" t="s">
        <v>35</v>
      </c>
      <c r="C165" s="321">
        <f>'Прил 1'!H877</f>
        <v>2230.8999999999996</v>
      </c>
      <c r="D165" s="322">
        <f>'Прил 1'!K877</f>
        <v>83</v>
      </c>
      <c r="E165" s="323"/>
      <c r="F165" s="323"/>
      <c r="G165" s="323"/>
      <c r="H165" s="322">
        <v>4</v>
      </c>
      <c r="I165" s="322">
        <f t="shared" ref="I165:I167" si="55">SUM(E165:H165)</f>
        <v>4</v>
      </c>
      <c r="J165" s="324"/>
      <c r="K165" s="324"/>
      <c r="L165" s="324"/>
      <c r="M165" s="321">
        <f>'Прил 1'!M877</f>
        <v>421224</v>
      </c>
      <c r="N165" s="325">
        <f>SUM(J165:M165)</f>
        <v>421224</v>
      </c>
    </row>
    <row r="166" spans="1:14" ht="15.75" x14ac:dyDescent="0.25">
      <c r="A166" s="320"/>
      <c r="B166" s="319" t="s">
        <v>38</v>
      </c>
      <c r="C166" s="321">
        <f>'Прил 1'!H1699</f>
        <v>1385.5</v>
      </c>
      <c r="D166" s="322">
        <f>'Прил 1'!K1699</f>
        <v>57</v>
      </c>
      <c r="E166" s="323"/>
      <c r="F166" s="323"/>
      <c r="G166" s="323"/>
      <c r="H166" s="322">
        <v>3</v>
      </c>
      <c r="I166" s="322">
        <f t="shared" si="55"/>
        <v>3</v>
      </c>
      <c r="J166" s="324"/>
      <c r="K166" s="324"/>
      <c r="L166" s="324"/>
      <c r="M166" s="321">
        <f>'Прил 1'!M1699</f>
        <v>5309048</v>
      </c>
      <c r="N166" s="325">
        <f>SUM(J166:M166)</f>
        <v>5309048</v>
      </c>
    </row>
    <row r="167" spans="1:14" ht="15.75" x14ac:dyDescent="0.25">
      <c r="A167" s="320"/>
      <c r="B167" s="319" t="s">
        <v>39</v>
      </c>
      <c r="C167" s="321">
        <f>'Прил 1'!H2528</f>
        <v>845.4</v>
      </c>
      <c r="D167" s="322">
        <f>'Прил 1'!K2528</f>
        <v>26</v>
      </c>
      <c r="E167" s="323"/>
      <c r="F167" s="322"/>
      <c r="G167" s="322"/>
      <c r="H167" s="322">
        <v>1</v>
      </c>
      <c r="I167" s="322">
        <f t="shared" si="55"/>
        <v>1</v>
      </c>
      <c r="J167" s="324"/>
      <c r="K167" s="324"/>
      <c r="L167" s="321"/>
      <c r="M167" s="321">
        <f>'Прил 1'!M2528</f>
        <v>3597213</v>
      </c>
      <c r="N167" s="325">
        <f>SUM(J167:M167)</f>
        <v>3597213</v>
      </c>
    </row>
    <row r="168" spans="1:14" ht="31.5" x14ac:dyDescent="0.25">
      <c r="A168" s="318" t="s">
        <v>633</v>
      </c>
      <c r="B168" s="319" t="s">
        <v>565</v>
      </c>
      <c r="C168" s="317">
        <f>SUM(C169:C171)</f>
        <v>1450.4</v>
      </c>
      <c r="D168" s="316">
        <f>SUM(D169:D171)</f>
        <v>64</v>
      </c>
      <c r="E168" s="316"/>
      <c r="F168" s="316"/>
      <c r="G168" s="316"/>
      <c r="H168" s="316">
        <f>SUM(H169:H171)</f>
        <v>2</v>
      </c>
      <c r="I168" s="316">
        <f>SUM(I169:I171)</f>
        <v>2</v>
      </c>
      <c r="J168" s="317"/>
      <c r="K168" s="317"/>
      <c r="L168" s="317"/>
      <c r="M168" s="317">
        <f>SUM(M169:M171)</f>
        <v>12628676</v>
      </c>
      <c r="N168" s="317">
        <f>SUM(N169:N171)</f>
        <v>12628676</v>
      </c>
    </row>
    <row r="169" spans="1:14" ht="15.75" x14ac:dyDescent="0.25">
      <c r="A169" s="320"/>
      <c r="B169" s="319" t="s">
        <v>35</v>
      </c>
      <c r="C169" s="321">
        <f>'Прил 1'!H889</f>
        <v>725.2</v>
      </c>
      <c r="D169" s="322">
        <f>'Прил 1'!K889</f>
        <v>32</v>
      </c>
      <c r="E169" s="323"/>
      <c r="F169" s="323"/>
      <c r="G169" s="323"/>
      <c r="H169" s="322">
        <v>1</v>
      </c>
      <c r="I169" s="322">
        <f t="shared" ref="I169:I171" si="56">SUM(E169:H169)</f>
        <v>1</v>
      </c>
      <c r="J169" s="324"/>
      <c r="K169" s="324"/>
      <c r="L169" s="324"/>
      <c r="M169" s="321">
        <f>'Прил 1'!M889</f>
        <v>362121</v>
      </c>
      <c r="N169" s="325">
        <f>SUM(J169:M169)</f>
        <v>362121</v>
      </c>
    </row>
    <row r="170" spans="1:14" ht="15.75" x14ac:dyDescent="0.25">
      <c r="A170" s="320"/>
      <c r="B170" s="319" t="s">
        <v>38</v>
      </c>
      <c r="C170" s="321">
        <f>'Прил 1'!H1707</f>
        <v>725.2</v>
      </c>
      <c r="D170" s="322">
        <f>'Прил 1'!K1707</f>
        <v>32</v>
      </c>
      <c r="E170" s="323"/>
      <c r="F170" s="323"/>
      <c r="G170" s="323"/>
      <c r="H170" s="322">
        <v>1</v>
      </c>
      <c r="I170" s="322">
        <f t="shared" si="56"/>
        <v>1</v>
      </c>
      <c r="J170" s="324"/>
      <c r="K170" s="324"/>
      <c r="L170" s="324"/>
      <c r="M170" s="321">
        <f>'Прил 1'!M1707</f>
        <v>12266555</v>
      </c>
      <c r="N170" s="325">
        <f>SUM(J170:M170)</f>
        <v>12266555</v>
      </c>
    </row>
    <row r="171" spans="1:14" ht="15.75" x14ac:dyDescent="0.25">
      <c r="A171" s="320"/>
      <c r="B171" s="319" t="s">
        <v>39</v>
      </c>
      <c r="C171" s="321">
        <f>'Прил 1'!H2533</f>
        <v>0</v>
      </c>
      <c r="D171" s="322">
        <f>'Прил 1'!K2533</f>
        <v>0</v>
      </c>
      <c r="E171" s="323"/>
      <c r="F171" s="323"/>
      <c r="G171" s="323"/>
      <c r="H171" s="322">
        <v>0</v>
      </c>
      <c r="I171" s="322">
        <f t="shared" si="56"/>
        <v>0</v>
      </c>
      <c r="J171" s="324"/>
      <c r="K171" s="324"/>
      <c r="L171" s="324"/>
      <c r="M171" s="321">
        <f>'Прил 1'!M2533</f>
        <v>0</v>
      </c>
      <c r="N171" s="325">
        <f>SUM(J171:M171)</f>
        <v>0</v>
      </c>
    </row>
    <row r="172" spans="1:14" ht="31.5" x14ac:dyDescent="0.25">
      <c r="A172" s="318" t="s">
        <v>634</v>
      </c>
      <c r="B172" s="319" t="s">
        <v>567</v>
      </c>
      <c r="C172" s="317">
        <f>SUM(C173:C175)</f>
        <v>0</v>
      </c>
      <c r="D172" s="316">
        <f>SUM(D173:D175)</f>
        <v>0</v>
      </c>
      <c r="E172" s="316"/>
      <c r="F172" s="316"/>
      <c r="G172" s="316"/>
      <c r="H172" s="316">
        <f>SUM(H173:H175)</f>
        <v>0</v>
      </c>
      <c r="I172" s="316">
        <f>SUM(I173:I175)</f>
        <v>0</v>
      </c>
      <c r="J172" s="317"/>
      <c r="K172" s="317"/>
      <c r="L172" s="317"/>
      <c r="M172" s="317">
        <f>SUM(M173:M175)</f>
        <v>0</v>
      </c>
      <c r="N172" s="317">
        <f>SUM(N173:N175)</f>
        <v>0</v>
      </c>
    </row>
    <row r="173" spans="1:14" ht="15.75" x14ac:dyDescent="0.25">
      <c r="A173" s="320"/>
      <c r="B173" s="319" t="s">
        <v>35</v>
      </c>
      <c r="C173" s="321">
        <f>'Прил 1'!H894</f>
        <v>0</v>
      </c>
      <c r="D173" s="322">
        <f>'Прил 1'!K894</f>
        <v>0</v>
      </c>
      <c r="E173" s="323"/>
      <c r="F173" s="323"/>
      <c r="G173" s="323"/>
      <c r="H173" s="322">
        <v>0</v>
      </c>
      <c r="I173" s="322">
        <f t="shared" ref="I173:I175" si="57">SUM(E173:H173)</f>
        <v>0</v>
      </c>
      <c r="J173" s="324"/>
      <c r="K173" s="324"/>
      <c r="L173" s="324"/>
      <c r="M173" s="321">
        <f>'Прил 1'!M894</f>
        <v>0</v>
      </c>
      <c r="N173" s="325">
        <f>SUM(J173:M173)</f>
        <v>0</v>
      </c>
    </row>
    <row r="174" spans="1:14" ht="15.75" x14ac:dyDescent="0.25">
      <c r="A174" s="320"/>
      <c r="B174" s="319" t="s">
        <v>38</v>
      </c>
      <c r="C174" s="321">
        <f>'Прил 1'!H1712</f>
        <v>0</v>
      </c>
      <c r="D174" s="322">
        <f>'Прил 1'!K1712</f>
        <v>0</v>
      </c>
      <c r="E174" s="323"/>
      <c r="F174" s="323"/>
      <c r="G174" s="323"/>
      <c r="H174" s="322">
        <v>0</v>
      </c>
      <c r="I174" s="322">
        <f t="shared" si="57"/>
        <v>0</v>
      </c>
      <c r="J174" s="324"/>
      <c r="K174" s="324"/>
      <c r="L174" s="324"/>
      <c r="M174" s="321">
        <f>'Прил 1'!M1712</f>
        <v>0</v>
      </c>
      <c r="N174" s="325">
        <f>SUM(J174:M174)</f>
        <v>0</v>
      </c>
    </row>
    <row r="175" spans="1:14" ht="15.75" x14ac:dyDescent="0.25">
      <c r="A175" s="320"/>
      <c r="B175" s="319" t="s">
        <v>39</v>
      </c>
      <c r="C175" s="321">
        <f>'Прил 1'!H2534</f>
        <v>0</v>
      </c>
      <c r="D175" s="322">
        <f>'Прил 1'!K2534</f>
        <v>0</v>
      </c>
      <c r="E175" s="323"/>
      <c r="F175" s="323"/>
      <c r="G175" s="393"/>
      <c r="H175" s="322">
        <v>0</v>
      </c>
      <c r="I175" s="322">
        <f t="shared" si="57"/>
        <v>0</v>
      </c>
      <c r="J175" s="324"/>
      <c r="K175" s="324"/>
      <c r="L175" s="324"/>
      <c r="M175" s="321">
        <f>'Прил 1'!M2534</f>
        <v>0</v>
      </c>
      <c r="N175" s="325">
        <f>SUM(J175:M175)</f>
        <v>0</v>
      </c>
    </row>
    <row r="176" spans="1:14" ht="47.25" x14ac:dyDescent="0.25">
      <c r="A176" s="387" t="s">
        <v>582</v>
      </c>
      <c r="B176" s="388" t="s">
        <v>571</v>
      </c>
      <c r="C176" s="317">
        <f t="shared" ref="C176:N176" si="58">C177+C181+C193+C189+C185+C197</f>
        <v>56515.3</v>
      </c>
      <c r="D176" s="316">
        <f t="shared" si="58"/>
        <v>1605</v>
      </c>
      <c r="E176" s="317">
        <f t="shared" si="58"/>
        <v>0</v>
      </c>
      <c r="F176" s="317">
        <f t="shared" si="58"/>
        <v>0</v>
      </c>
      <c r="G176" s="317">
        <f t="shared" si="58"/>
        <v>0</v>
      </c>
      <c r="H176" s="316">
        <f t="shared" si="58"/>
        <v>31</v>
      </c>
      <c r="I176" s="316">
        <f t="shared" si="58"/>
        <v>31</v>
      </c>
      <c r="J176" s="317">
        <f t="shared" si="58"/>
        <v>0</v>
      </c>
      <c r="K176" s="317">
        <f t="shared" si="58"/>
        <v>0</v>
      </c>
      <c r="L176" s="317">
        <f t="shared" si="58"/>
        <v>0</v>
      </c>
      <c r="M176" s="317">
        <f t="shared" si="58"/>
        <v>64368631</v>
      </c>
      <c r="N176" s="317">
        <f t="shared" si="58"/>
        <v>64368631</v>
      </c>
    </row>
    <row r="177" spans="1:14" ht="31.5" x14ac:dyDescent="0.25">
      <c r="A177" s="318" t="s">
        <v>308</v>
      </c>
      <c r="B177" s="319" t="s">
        <v>572</v>
      </c>
      <c r="C177" s="317">
        <f>SUM(C178:C180)</f>
        <v>10033.799999999999</v>
      </c>
      <c r="D177" s="316">
        <f>SUM(D178:D180)</f>
        <v>150</v>
      </c>
      <c r="E177" s="316"/>
      <c r="F177" s="316"/>
      <c r="G177" s="316"/>
      <c r="H177" s="316">
        <f>SUM(H178:H180)</f>
        <v>3</v>
      </c>
      <c r="I177" s="316">
        <f>SUM(I178:I180)</f>
        <v>3</v>
      </c>
      <c r="J177" s="317"/>
      <c r="K177" s="317"/>
      <c r="L177" s="317"/>
      <c r="M177" s="317">
        <f>SUM(M178:M180)</f>
        <v>7588132</v>
      </c>
      <c r="N177" s="317">
        <f>SUM(N178:N180)</f>
        <v>7588132</v>
      </c>
    </row>
    <row r="178" spans="1:14" ht="15.75" x14ac:dyDescent="0.25">
      <c r="A178" s="320"/>
      <c r="B178" s="319" t="s">
        <v>35</v>
      </c>
      <c r="C178" s="321">
        <f>'Прил 1'!H896</f>
        <v>610.4</v>
      </c>
      <c r="D178" s="322">
        <f>'Прил 1'!K896</f>
        <v>10</v>
      </c>
      <c r="E178" s="323"/>
      <c r="F178" s="323"/>
      <c r="G178" s="323"/>
      <c r="H178" s="322">
        <v>1</v>
      </c>
      <c r="I178" s="322">
        <f t="shared" ref="I178:I180" si="59">SUM(E178:H178)</f>
        <v>1</v>
      </c>
      <c r="J178" s="324"/>
      <c r="K178" s="324"/>
      <c r="L178" s="324"/>
      <c r="M178" s="321">
        <f>'Прил 1'!M896</f>
        <v>3516875</v>
      </c>
      <c r="N178" s="325">
        <f>SUM(J178:M178)</f>
        <v>3516875</v>
      </c>
    </row>
    <row r="179" spans="1:14" ht="15.75" x14ac:dyDescent="0.25">
      <c r="A179" s="320"/>
      <c r="B179" s="319" t="s">
        <v>38</v>
      </c>
      <c r="C179" s="321">
        <f>'Прил 1'!H1714</f>
        <v>4711.7</v>
      </c>
      <c r="D179" s="322">
        <f>'Прил 1'!K1714</f>
        <v>70</v>
      </c>
      <c r="E179" s="323"/>
      <c r="F179" s="323"/>
      <c r="G179" s="323"/>
      <c r="H179" s="322">
        <v>1</v>
      </c>
      <c r="I179" s="322">
        <f t="shared" si="59"/>
        <v>1</v>
      </c>
      <c r="J179" s="324"/>
      <c r="K179" s="324"/>
      <c r="L179" s="324"/>
      <c r="M179" s="321">
        <f>'Прил 1'!M1714</f>
        <v>1482513</v>
      </c>
      <c r="N179" s="325">
        <f>SUM(J179:M179)</f>
        <v>1482513</v>
      </c>
    </row>
    <row r="180" spans="1:14" ht="15.75" x14ac:dyDescent="0.25">
      <c r="A180" s="320"/>
      <c r="B180" s="319" t="s">
        <v>39</v>
      </c>
      <c r="C180" s="321">
        <f>'Прил 1'!H2536</f>
        <v>4711.7</v>
      </c>
      <c r="D180" s="322">
        <f>'Прил 1'!K2536</f>
        <v>70</v>
      </c>
      <c r="E180" s="323"/>
      <c r="F180" s="323"/>
      <c r="G180" s="323"/>
      <c r="H180" s="322">
        <v>1</v>
      </c>
      <c r="I180" s="322">
        <f t="shared" si="59"/>
        <v>1</v>
      </c>
      <c r="J180" s="324"/>
      <c r="K180" s="324"/>
      <c r="L180" s="324"/>
      <c r="M180" s="321">
        <f>'Прил 1'!M2536</f>
        <v>2588744</v>
      </c>
      <c r="N180" s="325">
        <f>SUM(J180:M180)</f>
        <v>2588744</v>
      </c>
    </row>
    <row r="181" spans="1:14" ht="31.5" x14ac:dyDescent="0.25">
      <c r="A181" s="318" t="s">
        <v>311</v>
      </c>
      <c r="B181" s="319" t="s">
        <v>573</v>
      </c>
      <c r="C181" s="317">
        <f>SUM(C182:C184)</f>
        <v>13625.7</v>
      </c>
      <c r="D181" s="316">
        <f>SUM(D182:D184)</f>
        <v>355</v>
      </c>
      <c r="E181" s="316"/>
      <c r="F181" s="316"/>
      <c r="G181" s="316"/>
      <c r="H181" s="316">
        <f>SUM(H182:H184)</f>
        <v>4</v>
      </c>
      <c r="I181" s="316">
        <f>SUM(I182:I184)</f>
        <v>4</v>
      </c>
      <c r="J181" s="317"/>
      <c r="K181" s="317"/>
      <c r="L181" s="317"/>
      <c r="M181" s="317">
        <f>SUM(M182:M184)</f>
        <v>9641140</v>
      </c>
      <c r="N181" s="317">
        <f>SUM(N182:N184)</f>
        <v>9641140</v>
      </c>
    </row>
    <row r="182" spans="1:14" ht="15.75" x14ac:dyDescent="0.25">
      <c r="A182" s="320"/>
      <c r="B182" s="319" t="s">
        <v>35</v>
      </c>
      <c r="C182" s="321">
        <f>'Прил 1'!H899</f>
        <v>6708.4000000000005</v>
      </c>
      <c r="D182" s="322">
        <f>'Прил 1'!K899</f>
        <v>189</v>
      </c>
      <c r="E182" s="323"/>
      <c r="F182" s="323"/>
      <c r="G182" s="323"/>
      <c r="H182" s="322">
        <v>2</v>
      </c>
      <c r="I182" s="322">
        <f t="shared" ref="I182:I184" si="60">SUM(E182:H182)</f>
        <v>2</v>
      </c>
      <c r="J182" s="324"/>
      <c r="K182" s="324"/>
      <c r="L182" s="324"/>
      <c r="M182" s="321">
        <f>'Прил 1'!M899</f>
        <v>2599242</v>
      </c>
      <c r="N182" s="325">
        <f>SUM(J182:M182)</f>
        <v>2599242</v>
      </c>
    </row>
    <row r="183" spans="1:14" ht="15.75" x14ac:dyDescent="0.25">
      <c r="A183" s="320"/>
      <c r="B183" s="319" t="s">
        <v>38</v>
      </c>
      <c r="C183" s="321">
        <f>'Прил 1'!H1717</f>
        <v>2247.6</v>
      </c>
      <c r="D183" s="322">
        <f>'Прил 1'!K1717</f>
        <v>52</v>
      </c>
      <c r="E183" s="323"/>
      <c r="F183" s="323"/>
      <c r="G183" s="323"/>
      <c r="H183" s="322">
        <v>1</v>
      </c>
      <c r="I183" s="322">
        <f t="shared" si="60"/>
        <v>1</v>
      </c>
      <c r="J183" s="324"/>
      <c r="K183" s="324"/>
      <c r="L183" s="324"/>
      <c r="M183" s="321">
        <f>'Прил 1'!M1717</f>
        <v>6608083</v>
      </c>
      <c r="N183" s="325">
        <f>SUM(J183:M183)</f>
        <v>6608083</v>
      </c>
    </row>
    <row r="184" spans="1:14" ht="15.75" x14ac:dyDescent="0.25">
      <c r="A184" s="320"/>
      <c r="B184" s="319" t="s">
        <v>39</v>
      </c>
      <c r="C184" s="321">
        <f>'Прил 1'!H2539</f>
        <v>4669.7</v>
      </c>
      <c r="D184" s="322">
        <f>'Прил 1'!K2539</f>
        <v>114</v>
      </c>
      <c r="E184" s="323"/>
      <c r="F184" s="323"/>
      <c r="G184" s="323"/>
      <c r="H184" s="322">
        <v>1</v>
      </c>
      <c r="I184" s="322">
        <f t="shared" si="60"/>
        <v>1</v>
      </c>
      <c r="J184" s="324"/>
      <c r="K184" s="324"/>
      <c r="L184" s="324"/>
      <c r="M184" s="321">
        <f>'Прил 1'!M2539</f>
        <v>433815</v>
      </c>
      <c r="N184" s="325">
        <f>SUM(J184:M184)</f>
        <v>433815</v>
      </c>
    </row>
    <row r="185" spans="1:14" ht="31.5" x14ac:dyDescent="0.25">
      <c r="A185" s="318" t="s">
        <v>317</v>
      </c>
      <c r="B185" s="319" t="s">
        <v>576</v>
      </c>
      <c r="C185" s="317">
        <f>SUM(C186:C188)</f>
        <v>13411.9</v>
      </c>
      <c r="D185" s="316">
        <f>SUM(D186:D188)</f>
        <v>453</v>
      </c>
      <c r="E185" s="316"/>
      <c r="F185" s="316"/>
      <c r="G185" s="316"/>
      <c r="H185" s="316">
        <f>SUM(H186:H188)</f>
        <v>11</v>
      </c>
      <c r="I185" s="316">
        <f>SUM(I186:I188)</f>
        <v>11</v>
      </c>
      <c r="J185" s="317"/>
      <c r="K185" s="317"/>
      <c r="L185" s="317"/>
      <c r="M185" s="317">
        <f>SUM(M186:M188)</f>
        <v>19062654</v>
      </c>
      <c r="N185" s="317">
        <f>SUM(N186:N188)</f>
        <v>19062654</v>
      </c>
    </row>
    <row r="186" spans="1:14" ht="15.75" x14ac:dyDescent="0.25">
      <c r="A186" s="320"/>
      <c r="B186" s="319" t="s">
        <v>35</v>
      </c>
      <c r="C186" s="321">
        <f>'Прил 1'!H904</f>
        <v>2060.8000000000002</v>
      </c>
      <c r="D186" s="322">
        <f>'Прил 1'!K904</f>
        <v>76</v>
      </c>
      <c r="E186" s="323"/>
      <c r="F186" s="323"/>
      <c r="G186" s="323"/>
      <c r="H186" s="322">
        <v>3</v>
      </c>
      <c r="I186" s="322">
        <f t="shared" ref="I186:I188" si="61">SUM(E186:H186)</f>
        <v>3</v>
      </c>
      <c r="J186" s="324"/>
      <c r="K186" s="324"/>
      <c r="L186" s="324"/>
      <c r="M186" s="321">
        <f>'Прил 1'!M904</f>
        <v>1468785</v>
      </c>
      <c r="N186" s="325">
        <f>SUM(J186:M186)</f>
        <v>1468785</v>
      </c>
    </row>
    <row r="187" spans="1:14" ht="15.75" x14ac:dyDescent="0.25">
      <c r="A187" s="320"/>
      <c r="B187" s="319" t="s">
        <v>38</v>
      </c>
      <c r="C187" s="321">
        <f>'Прил 1'!H1720</f>
        <v>8120.2</v>
      </c>
      <c r="D187" s="322">
        <f>'Прил 1'!K1720</f>
        <v>264</v>
      </c>
      <c r="E187" s="323"/>
      <c r="F187" s="323"/>
      <c r="G187" s="323"/>
      <c r="H187" s="322">
        <v>6</v>
      </c>
      <c r="I187" s="322">
        <f t="shared" si="61"/>
        <v>6</v>
      </c>
      <c r="J187" s="324"/>
      <c r="K187" s="324"/>
      <c r="L187" s="324"/>
      <c r="M187" s="321">
        <f>'Прил 1'!M1720</f>
        <v>11818504</v>
      </c>
      <c r="N187" s="325">
        <f>SUM(J187:M187)</f>
        <v>11818504</v>
      </c>
    </row>
    <row r="188" spans="1:14" ht="15.75" x14ac:dyDescent="0.25">
      <c r="A188" s="320"/>
      <c r="B188" s="319" t="s">
        <v>39</v>
      </c>
      <c r="C188" s="321">
        <f>'Прил 1'!H2542</f>
        <v>3230.9</v>
      </c>
      <c r="D188" s="322">
        <f>'Прил 1'!K2542</f>
        <v>113</v>
      </c>
      <c r="E188" s="323"/>
      <c r="F188" s="323"/>
      <c r="G188" s="323"/>
      <c r="H188" s="322">
        <v>2</v>
      </c>
      <c r="I188" s="322">
        <f t="shared" si="61"/>
        <v>2</v>
      </c>
      <c r="J188" s="324"/>
      <c r="K188" s="324"/>
      <c r="L188" s="324"/>
      <c r="M188" s="321">
        <f>'Прил 1'!M2542</f>
        <v>5775365</v>
      </c>
      <c r="N188" s="325">
        <f>SUM(J188:M188)</f>
        <v>5775365</v>
      </c>
    </row>
    <row r="189" spans="1:14" ht="31.5" x14ac:dyDescent="0.25">
      <c r="A189" s="318" t="s">
        <v>318</v>
      </c>
      <c r="B189" s="319" t="s">
        <v>575</v>
      </c>
      <c r="C189" s="317">
        <f>SUM(C190:C192)</f>
        <v>0</v>
      </c>
      <c r="D189" s="316">
        <f>SUM(D190:D192)</f>
        <v>0</v>
      </c>
      <c r="E189" s="316"/>
      <c r="F189" s="316"/>
      <c r="G189" s="316"/>
      <c r="H189" s="316">
        <f>SUM(H190:H192)</f>
        <v>0</v>
      </c>
      <c r="I189" s="316">
        <f>SUM(I190:I192)</f>
        <v>0</v>
      </c>
      <c r="J189" s="317"/>
      <c r="K189" s="317"/>
      <c r="L189" s="317"/>
      <c r="M189" s="317">
        <f>SUM(M190:M192)</f>
        <v>0</v>
      </c>
      <c r="N189" s="317">
        <f>SUM(N190:N192)</f>
        <v>0</v>
      </c>
    </row>
    <row r="190" spans="1:14" ht="15.75" x14ac:dyDescent="0.25">
      <c r="A190" s="320"/>
      <c r="B190" s="319" t="s">
        <v>35</v>
      </c>
      <c r="C190" s="321">
        <f>'Прил 1'!H913</f>
        <v>0</v>
      </c>
      <c r="D190" s="322">
        <f>'Прил 1'!K913</f>
        <v>0</v>
      </c>
      <c r="E190" s="323"/>
      <c r="F190" s="323"/>
      <c r="G190" s="323"/>
      <c r="H190" s="322">
        <v>0</v>
      </c>
      <c r="I190" s="322">
        <f t="shared" ref="I190:I192" si="62">SUM(E190:H190)</f>
        <v>0</v>
      </c>
      <c r="J190" s="324"/>
      <c r="K190" s="324"/>
      <c r="L190" s="324"/>
      <c r="M190" s="321">
        <f>'Прил 1'!M913</f>
        <v>0</v>
      </c>
      <c r="N190" s="325">
        <f>SUM(J190:M190)</f>
        <v>0</v>
      </c>
    </row>
    <row r="191" spans="1:14" ht="15.75" x14ac:dyDescent="0.25">
      <c r="A191" s="320"/>
      <c r="B191" s="319" t="s">
        <v>38</v>
      </c>
      <c r="C191" s="321">
        <f>'Прил 1'!H1734</f>
        <v>0</v>
      </c>
      <c r="D191" s="322">
        <f>'Прил 1'!K1734</f>
        <v>0</v>
      </c>
      <c r="E191" s="323"/>
      <c r="F191" s="323"/>
      <c r="G191" s="323"/>
      <c r="H191" s="322">
        <v>0</v>
      </c>
      <c r="I191" s="322">
        <f t="shared" si="62"/>
        <v>0</v>
      </c>
      <c r="J191" s="324"/>
      <c r="K191" s="324"/>
      <c r="L191" s="324"/>
      <c r="M191" s="321">
        <f>'Прил 1'!M1734</f>
        <v>0</v>
      </c>
      <c r="N191" s="325">
        <f>SUM(J191:M191)</f>
        <v>0</v>
      </c>
    </row>
    <row r="192" spans="1:14" ht="15.75" x14ac:dyDescent="0.25">
      <c r="A192" s="320"/>
      <c r="B192" s="319" t="s">
        <v>39</v>
      </c>
      <c r="C192" s="321">
        <f>'Прил 1'!H2548</f>
        <v>0</v>
      </c>
      <c r="D192" s="322">
        <f>'Прил 1'!K2548</f>
        <v>0</v>
      </c>
      <c r="E192" s="323"/>
      <c r="F192" s="323"/>
      <c r="G192" s="323"/>
      <c r="H192" s="322">
        <v>0</v>
      </c>
      <c r="I192" s="322">
        <f t="shared" si="62"/>
        <v>0</v>
      </c>
      <c r="J192" s="324"/>
      <c r="K192" s="324"/>
      <c r="L192" s="324"/>
      <c r="M192" s="321">
        <f>'Прил 1'!M2548</f>
        <v>0</v>
      </c>
      <c r="N192" s="325">
        <f>SUM(J192:M192)</f>
        <v>0</v>
      </c>
    </row>
    <row r="193" spans="1:14" ht="31.5" x14ac:dyDescent="0.25">
      <c r="A193" s="318" t="s">
        <v>312</v>
      </c>
      <c r="B193" s="319" t="s">
        <v>574</v>
      </c>
      <c r="C193" s="317">
        <f>SUM(C194:C196)</f>
        <v>16372.1</v>
      </c>
      <c r="D193" s="316">
        <f>SUM(D194:D196)</f>
        <v>507</v>
      </c>
      <c r="E193" s="316"/>
      <c r="F193" s="316"/>
      <c r="G193" s="316"/>
      <c r="H193" s="316">
        <f>SUM(H194:H196)</f>
        <v>11</v>
      </c>
      <c r="I193" s="316">
        <f>SUM(I194:I196)</f>
        <v>11</v>
      </c>
      <c r="J193" s="317"/>
      <c r="K193" s="317"/>
      <c r="L193" s="317"/>
      <c r="M193" s="317">
        <f>SUM(M194:M196)</f>
        <v>27327594</v>
      </c>
      <c r="N193" s="317">
        <f>SUM(N194:N196)</f>
        <v>27327594</v>
      </c>
    </row>
    <row r="194" spans="1:14" ht="15.75" x14ac:dyDescent="0.25">
      <c r="A194" s="320"/>
      <c r="B194" s="319" t="s">
        <v>35</v>
      </c>
      <c r="C194" s="321">
        <f>'Прил 1'!H914</f>
        <v>8996</v>
      </c>
      <c r="D194" s="322">
        <f>'Прил 1'!K914</f>
        <v>281</v>
      </c>
      <c r="E194" s="323"/>
      <c r="F194" s="323"/>
      <c r="G194" s="323"/>
      <c r="H194" s="322">
        <v>6</v>
      </c>
      <c r="I194" s="322">
        <f t="shared" ref="I194:I196" si="63">SUM(E194:H194)</f>
        <v>6</v>
      </c>
      <c r="J194" s="324"/>
      <c r="K194" s="324"/>
      <c r="L194" s="324"/>
      <c r="M194" s="321">
        <f>'Прил 1'!M914</f>
        <v>4415085</v>
      </c>
      <c r="N194" s="325">
        <f>SUM(J194:M194)</f>
        <v>4415085</v>
      </c>
    </row>
    <row r="195" spans="1:14" ht="15.75" x14ac:dyDescent="0.25">
      <c r="A195" s="320"/>
      <c r="B195" s="319" t="s">
        <v>38</v>
      </c>
      <c r="C195" s="321">
        <f>'Прил 1'!H1735</f>
        <v>2422.5</v>
      </c>
      <c r="D195" s="322">
        <f>'Прил 1'!K1735</f>
        <v>76</v>
      </c>
      <c r="E195" s="323"/>
      <c r="F195" s="323"/>
      <c r="G195" s="323"/>
      <c r="H195" s="322">
        <v>2</v>
      </c>
      <c r="I195" s="322">
        <f t="shared" si="63"/>
        <v>2</v>
      </c>
      <c r="J195" s="324"/>
      <c r="K195" s="324"/>
      <c r="L195" s="324"/>
      <c r="M195" s="321">
        <f>'Прил 1'!M1735</f>
        <v>11202203</v>
      </c>
      <c r="N195" s="325">
        <f>SUM(J195:M195)</f>
        <v>11202203</v>
      </c>
    </row>
    <row r="196" spans="1:14" ht="15.75" x14ac:dyDescent="0.25">
      <c r="A196" s="320"/>
      <c r="B196" s="319" t="s">
        <v>39</v>
      </c>
      <c r="C196" s="321">
        <f>'Прил 1'!H2549</f>
        <v>4953.6000000000004</v>
      </c>
      <c r="D196" s="322">
        <f>'Прил 1'!K2549</f>
        <v>150</v>
      </c>
      <c r="E196" s="323"/>
      <c r="F196" s="323"/>
      <c r="G196" s="323"/>
      <c r="H196" s="322">
        <v>3</v>
      </c>
      <c r="I196" s="322">
        <f t="shared" si="63"/>
        <v>3</v>
      </c>
      <c r="J196" s="324"/>
      <c r="K196" s="324"/>
      <c r="L196" s="324"/>
      <c r="M196" s="321">
        <f>'Прил 1'!M2549</f>
        <v>11710306</v>
      </c>
      <c r="N196" s="325">
        <f>SUM(J196:M196)</f>
        <v>11710306</v>
      </c>
    </row>
    <row r="197" spans="1:14" ht="31.5" x14ac:dyDescent="0.25">
      <c r="A197" s="318" t="s">
        <v>309</v>
      </c>
      <c r="B197" s="319" t="s">
        <v>577</v>
      </c>
      <c r="C197" s="317">
        <f>SUM(C198:C200)</f>
        <v>3071.8</v>
      </c>
      <c r="D197" s="316">
        <f t="shared" ref="D197:N197" si="64">SUM(D198:D200)</f>
        <v>140</v>
      </c>
      <c r="E197" s="317"/>
      <c r="F197" s="317"/>
      <c r="G197" s="317"/>
      <c r="H197" s="316">
        <f t="shared" si="64"/>
        <v>2</v>
      </c>
      <c r="I197" s="316">
        <f t="shared" si="64"/>
        <v>2</v>
      </c>
      <c r="J197" s="317"/>
      <c r="K197" s="317"/>
      <c r="L197" s="317"/>
      <c r="M197" s="317">
        <f t="shared" si="64"/>
        <v>749111</v>
      </c>
      <c r="N197" s="317">
        <f t="shared" si="64"/>
        <v>749111</v>
      </c>
    </row>
    <row r="198" spans="1:14" ht="15.75" x14ac:dyDescent="0.25">
      <c r="A198" s="320"/>
      <c r="B198" s="319" t="s">
        <v>35</v>
      </c>
      <c r="C198" s="321">
        <f>'Прил 1'!H928</f>
        <v>3071.8</v>
      </c>
      <c r="D198" s="322">
        <f>'Прил 1'!K928</f>
        <v>140</v>
      </c>
      <c r="E198" s="323"/>
      <c r="F198" s="323"/>
      <c r="G198" s="323"/>
      <c r="H198" s="322">
        <v>2</v>
      </c>
      <c r="I198" s="322">
        <f t="shared" ref="I198:I200" si="65">SUM(E198:H198)</f>
        <v>2</v>
      </c>
      <c r="J198" s="324"/>
      <c r="K198" s="324"/>
      <c r="L198" s="324"/>
      <c r="M198" s="321">
        <f>'Прил 1'!M928</f>
        <v>749111</v>
      </c>
      <c r="N198" s="325">
        <f>J198+K198+L198+M198</f>
        <v>749111</v>
      </c>
    </row>
    <row r="199" spans="1:14" ht="15.75" x14ac:dyDescent="0.25">
      <c r="A199" s="320"/>
      <c r="B199" s="319" t="s">
        <v>38</v>
      </c>
      <c r="C199" s="321">
        <f>'Прил 1'!H1740</f>
        <v>0</v>
      </c>
      <c r="D199" s="322">
        <f>'Прил 1'!K1740</f>
        <v>0</v>
      </c>
      <c r="E199" s="323"/>
      <c r="F199" s="323"/>
      <c r="G199" s="323"/>
      <c r="H199" s="322">
        <v>0</v>
      </c>
      <c r="I199" s="322">
        <f t="shared" si="65"/>
        <v>0</v>
      </c>
      <c r="J199" s="324"/>
      <c r="K199" s="324"/>
      <c r="L199" s="324"/>
      <c r="M199" s="321">
        <f>'Прил 1'!M1740</f>
        <v>0</v>
      </c>
      <c r="N199" s="325">
        <f>J199+K199+L199+M199</f>
        <v>0</v>
      </c>
    </row>
    <row r="200" spans="1:14" ht="15.75" x14ac:dyDescent="0.25">
      <c r="A200" s="320"/>
      <c r="B200" s="319" t="s">
        <v>39</v>
      </c>
      <c r="C200" s="321">
        <f>'Прил 1'!H2556</f>
        <v>0</v>
      </c>
      <c r="D200" s="322">
        <f>'Прил 1'!K2556</f>
        <v>0</v>
      </c>
      <c r="E200" s="323"/>
      <c r="F200" s="323"/>
      <c r="G200" s="323"/>
      <c r="H200" s="322">
        <v>0</v>
      </c>
      <c r="I200" s="322">
        <f t="shared" si="65"/>
        <v>0</v>
      </c>
      <c r="J200" s="324"/>
      <c r="K200" s="324"/>
      <c r="L200" s="324"/>
      <c r="M200" s="321">
        <f>'Прил 1'!M2556</f>
        <v>0</v>
      </c>
      <c r="N200" s="325">
        <f>J200+K200+L200+M200</f>
        <v>0</v>
      </c>
    </row>
    <row r="201" spans="1:14" ht="47.25" x14ac:dyDescent="0.25">
      <c r="A201" s="311" t="s">
        <v>589</v>
      </c>
      <c r="B201" s="388" t="s">
        <v>578</v>
      </c>
      <c r="C201" s="317">
        <f>C202+C206+C210</f>
        <v>47227.100000000006</v>
      </c>
      <c r="D201" s="316">
        <f t="shared" ref="D201:N201" si="66">D202+D206+D210</f>
        <v>1458</v>
      </c>
      <c r="E201" s="316">
        <f t="shared" si="66"/>
        <v>0</v>
      </c>
      <c r="F201" s="316">
        <f t="shared" si="66"/>
        <v>0</v>
      </c>
      <c r="G201" s="316">
        <f t="shared" si="66"/>
        <v>0</v>
      </c>
      <c r="H201" s="316">
        <f t="shared" si="66"/>
        <v>51</v>
      </c>
      <c r="I201" s="316">
        <f t="shared" si="66"/>
        <v>51</v>
      </c>
      <c r="J201" s="317">
        <f t="shared" si="66"/>
        <v>0</v>
      </c>
      <c r="K201" s="317">
        <f t="shared" si="66"/>
        <v>0</v>
      </c>
      <c r="L201" s="317">
        <f t="shared" si="66"/>
        <v>0</v>
      </c>
      <c r="M201" s="317">
        <f t="shared" si="66"/>
        <v>111178411.83</v>
      </c>
      <c r="N201" s="317">
        <f t="shared" si="66"/>
        <v>111178411.83</v>
      </c>
    </row>
    <row r="202" spans="1:14" ht="31.5" x14ac:dyDescent="0.25">
      <c r="A202" s="318" t="s">
        <v>322</v>
      </c>
      <c r="B202" s="319" t="s">
        <v>579</v>
      </c>
      <c r="C202" s="317">
        <f>SUM(C203:C205)</f>
        <v>20977.5</v>
      </c>
      <c r="D202" s="316">
        <f>SUM(D203:D205)</f>
        <v>568</v>
      </c>
      <c r="E202" s="316"/>
      <c r="F202" s="316"/>
      <c r="G202" s="316"/>
      <c r="H202" s="316">
        <f>SUM(H203:H205)</f>
        <v>23</v>
      </c>
      <c r="I202" s="316">
        <f>SUM(I203:I205)</f>
        <v>23</v>
      </c>
      <c r="J202" s="317"/>
      <c r="K202" s="317"/>
      <c r="L202" s="317"/>
      <c r="M202" s="317">
        <f>SUM(M203:M205)</f>
        <v>40016315.829999998</v>
      </c>
      <c r="N202" s="317">
        <f>SUM(N203:N205)</f>
        <v>40016315.829999998</v>
      </c>
    </row>
    <row r="203" spans="1:14" ht="15.75" x14ac:dyDescent="0.25">
      <c r="A203" s="320"/>
      <c r="B203" s="319" t="s">
        <v>35</v>
      </c>
      <c r="C203" s="321">
        <f>'Прил 1'!H934</f>
        <v>13132.800000000001</v>
      </c>
      <c r="D203" s="322">
        <f>'Прил 1'!K934</f>
        <v>369</v>
      </c>
      <c r="E203" s="323"/>
      <c r="F203" s="323"/>
      <c r="G203" s="323"/>
      <c r="H203" s="322">
        <v>14</v>
      </c>
      <c r="I203" s="322">
        <f t="shared" ref="I203:I205" si="67">SUM(E203:H203)</f>
        <v>14</v>
      </c>
      <c r="J203" s="324"/>
      <c r="K203" s="324"/>
      <c r="L203" s="324"/>
      <c r="M203" s="321">
        <f>'Прил 1'!M934</f>
        <v>16341576.83</v>
      </c>
      <c r="N203" s="325">
        <f>SUM(J203:M203)</f>
        <v>16341576.83</v>
      </c>
    </row>
    <row r="204" spans="1:14" ht="15.75" x14ac:dyDescent="0.25">
      <c r="A204" s="320"/>
      <c r="B204" s="319" t="s">
        <v>38</v>
      </c>
      <c r="C204" s="321">
        <f>'Прил 1'!H1742</f>
        <v>6431.9000000000005</v>
      </c>
      <c r="D204" s="322">
        <f>'Прил 1'!K1742</f>
        <v>154</v>
      </c>
      <c r="E204" s="323"/>
      <c r="F204" s="323"/>
      <c r="G204" s="323"/>
      <c r="H204" s="322">
        <v>6</v>
      </c>
      <c r="I204" s="322">
        <f t="shared" si="67"/>
        <v>6</v>
      </c>
      <c r="J204" s="324"/>
      <c r="K204" s="324"/>
      <c r="L204" s="324"/>
      <c r="M204" s="321">
        <f>'Прил 1'!M1742</f>
        <v>12248282</v>
      </c>
      <c r="N204" s="325">
        <f>SUM(J204:M204)</f>
        <v>12248282</v>
      </c>
    </row>
    <row r="205" spans="1:14" ht="15.75" x14ac:dyDescent="0.25">
      <c r="A205" s="320"/>
      <c r="B205" s="319" t="s">
        <v>39</v>
      </c>
      <c r="C205" s="321">
        <f>'Прил 1'!H2558</f>
        <v>1412.8000000000002</v>
      </c>
      <c r="D205" s="322">
        <f>'Прил 1'!K2558</f>
        <v>45</v>
      </c>
      <c r="E205" s="323"/>
      <c r="F205" s="323"/>
      <c r="G205" s="323"/>
      <c r="H205" s="322">
        <v>3</v>
      </c>
      <c r="I205" s="322">
        <f t="shared" si="67"/>
        <v>3</v>
      </c>
      <c r="J205" s="324"/>
      <c r="K205" s="324"/>
      <c r="L205" s="324"/>
      <c r="M205" s="321">
        <f>'Прил 1'!M2558</f>
        <v>11426457</v>
      </c>
      <c r="N205" s="325">
        <f>SUM(J205:M205)</f>
        <v>11426457</v>
      </c>
    </row>
    <row r="206" spans="1:14" ht="31.5" x14ac:dyDescent="0.25">
      <c r="A206" s="318" t="s">
        <v>295</v>
      </c>
      <c r="B206" s="319" t="s">
        <v>580</v>
      </c>
      <c r="C206" s="317">
        <f>SUM(C207:C209)</f>
        <v>7185.9000000000005</v>
      </c>
      <c r="D206" s="316">
        <f>SUM(D207:D209)</f>
        <v>163</v>
      </c>
      <c r="E206" s="316"/>
      <c r="F206" s="316"/>
      <c r="G206" s="316"/>
      <c r="H206" s="316">
        <f>SUM(H207:H209)</f>
        <v>3</v>
      </c>
      <c r="I206" s="316">
        <f>SUM(I207:I209)</f>
        <v>3</v>
      </c>
      <c r="J206" s="317"/>
      <c r="K206" s="317"/>
      <c r="L206" s="317"/>
      <c r="M206" s="317">
        <f>SUM(M207:M209)</f>
        <v>4124728</v>
      </c>
      <c r="N206" s="317">
        <f>SUM(N207:N209)</f>
        <v>4124728</v>
      </c>
    </row>
    <row r="207" spans="1:14" ht="15.75" x14ac:dyDescent="0.25">
      <c r="A207" s="320"/>
      <c r="B207" s="319" t="s">
        <v>35</v>
      </c>
      <c r="C207" s="321">
        <f>'Прил 1'!H982</f>
        <v>355.8</v>
      </c>
      <c r="D207" s="322">
        <f>'Прил 1'!K982</f>
        <v>10</v>
      </c>
      <c r="E207" s="323"/>
      <c r="F207" s="323"/>
      <c r="G207" s="323"/>
      <c r="H207" s="322">
        <v>1</v>
      </c>
      <c r="I207" s="322">
        <f t="shared" ref="I207:I209" si="68">SUM(E207:H207)</f>
        <v>1</v>
      </c>
      <c r="J207" s="324"/>
      <c r="K207" s="324"/>
      <c r="L207" s="324"/>
      <c r="M207" s="321">
        <f>'Прил 1'!M982</f>
        <v>124888</v>
      </c>
      <c r="N207" s="325">
        <f>SUM(J207:M207)</f>
        <v>124888</v>
      </c>
    </row>
    <row r="208" spans="1:14" ht="15.75" x14ac:dyDescent="0.25">
      <c r="A208" s="320"/>
      <c r="B208" s="319" t="s">
        <v>38</v>
      </c>
      <c r="C208" s="321">
        <f>'Прил 1'!H1758</f>
        <v>354.9</v>
      </c>
      <c r="D208" s="322">
        <f>'Прил 1'!K1758</f>
        <v>15</v>
      </c>
      <c r="E208" s="323"/>
      <c r="F208" s="323"/>
      <c r="G208" s="323"/>
      <c r="H208" s="322">
        <v>1</v>
      </c>
      <c r="I208" s="322">
        <f t="shared" si="68"/>
        <v>1</v>
      </c>
      <c r="J208" s="324"/>
      <c r="K208" s="324"/>
      <c r="L208" s="324"/>
      <c r="M208" s="321">
        <f>'Прил 1'!M1758</f>
        <v>172428</v>
      </c>
      <c r="N208" s="325">
        <f>SUM(J208:M208)</f>
        <v>172428</v>
      </c>
    </row>
    <row r="209" spans="1:14" ht="15.75" x14ac:dyDescent="0.25">
      <c r="A209" s="320"/>
      <c r="B209" s="319" t="s">
        <v>39</v>
      </c>
      <c r="C209" s="321">
        <f>'Прил 1'!H2568</f>
        <v>6475.2000000000007</v>
      </c>
      <c r="D209" s="322">
        <f>'Прил 1'!K2568</f>
        <v>138</v>
      </c>
      <c r="E209" s="323"/>
      <c r="F209" s="323"/>
      <c r="G209" s="323"/>
      <c r="H209" s="322">
        <v>1</v>
      </c>
      <c r="I209" s="322">
        <f t="shared" si="68"/>
        <v>1</v>
      </c>
      <c r="J209" s="324"/>
      <c r="K209" s="324"/>
      <c r="L209" s="324"/>
      <c r="M209" s="321">
        <f>'Прил 1'!M2565</f>
        <v>3827412</v>
      </c>
      <c r="N209" s="325">
        <f>SUM(J209:M209)</f>
        <v>3827412</v>
      </c>
    </row>
    <row r="210" spans="1:14" ht="31.5" x14ac:dyDescent="0.25">
      <c r="A210" s="318" t="s">
        <v>303</v>
      </c>
      <c r="B210" s="319" t="s">
        <v>581</v>
      </c>
      <c r="C210" s="317">
        <f>SUM(C211:C213)</f>
        <v>19063.7</v>
      </c>
      <c r="D210" s="316">
        <f>SUM(D211:D213)</f>
        <v>727</v>
      </c>
      <c r="E210" s="316"/>
      <c r="F210" s="316"/>
      <c r="G210" s="316"/>
      <c r="H210" s="316">
        <f>SUM(H211:H213)</f>
        <v>25</v>
      </c>
      <c r="I210" s="316">
        <f>SUM(I211:I213)</f>
        <v>25</v>
      </c>
      <c r="J210" s="317"/>
      <c r="K210" s="317"/>
      <c r="L210" s="317"/>
      <c r="M210" s="317">
        <f>SUM(M211:M213)</f>
        <v>67037368</v>
      </c>
      <c r="N210" s="317">
        <f>SUM(N211:N213)</f>
        <v>67037368</v>
      </c>
    </row>
    <row r="211" spans="1:14" ht="15.75" x14ac:dyDescent="0.25">
      <c r="A211" s="320"/>
      <c r="B211" s="319" t="s">
        <v>35</v>
      </c>
      <c r="C211" s="321">
        <f>'Прил 1'!H985</f>
        <v>3329.3</v>
      </c>
      <c r="D211" s="322">
        <f>'Прил 1'!K985</f>
        <v>171</v>
      </c>
      <c r="E211" s="323"/>
      <c r="F211" s="323"/>
      <c r="G211" s="323"/>
      <c r="H211" s="322">
        <v>5</v>
      </c>
      <c r="I211" s="322">
        <f t="shared" ref="I211:I213" si="69">SUM(E211:H211)</f>
        <v>5</v>
      </c>
      <c r="J211" s="324"/>
      <c r="K211" s="324"/>
      <c r="L211" s="324"/>
      <c r="M211" s="321">
        <f>'Прил 1'!M985</f>
        <v>21377628</v>
      </c>
      <c r="N211" s="325">
        <f>SUM(J211:M211)</f>
        <v>21377628</v>
      </c>
    </row>
    <row r="212" spans="1:14" ht="15.75" x14ac:dyDescent="0.25">
      <c r="A212" s="320"/>
      <c r="B212" s="319" t="s">
        <v>38</v>
      </c>
      <c r="C212" s="321">
        <f>'Прил 1'!H1762</f>
        <v>15109.800000000003</v>
      </c>
      <c r="D212" s="322">
        <f>'Прил 1'!K1762</f>
        <v>532</v>
      </c>
      <c r="E212" s="323"/>
      <c r="F212" s="323"/>
      <c r="G212" s="323"/>
      <c r="H212" s="322">
        <v>14</v>
      </c>
      <c r="I212" s="322">
        <f t="shared" si="69"/>
        <v>14</v>
      </c>
      <c r="J212" s="324"/>
      <c r="K212" s="324"/>
      <c r="L212" s="324"/>
      <c r="M212" s="321">
        <f>'Прил 1'!M1762</f>
        <v>22817769</v>
      </c>
      <c r="N212" s="325">
        <f>SUM(J212:M212)</f>
        <v>22817769</v>
      </c>
    </row>
    <row r="213" spans="1:14" ht="15.75" x14ac:dyDescent="0.25">
      <c r="A213" s="320"/>
      <c r="B213" s="319" t="s">
        <v>39</v>
      </c>
      <c r="C213" s="321">
        <f>'Прил 1'!H2571</f>
        <v>624.6</v>
      </c>
      <c r="D213" s="322">
        <f>'Прил 1'!K2571</f>
        <v>24</v>
      </c>
      <c r="E213" s="323"/>
      <c r="F213" s="323"/>
      <c r="G213" s="323"/>
      <c r="H213" s="322">
        <v>6</v>
      </c>
      <c r="I213" s="322">
        <f t="shared" si="69"/>
        <v>6</v>
      </c>
      <c r="J213" s="324"/>
      <c r="K213" s="324"/>
      <c r="L213" s="324"/>
      <c r="M213" s="321">
        <f>'Прил 1'!M2568</f>
        <v>22841971</v>
      </c>
      <c r="N213" s="325">
        <f>SUM(J213:M213)</f>
        <v>22841971</v>
      </c>
    </row>
  </sheetData>
  <autoFilter ref="A6:N213"/>
  <mergeCells count="9">
    <mergeCell ref="F1:N1"/>
    <mergeCell ref="A7:B7"/>
    <mergeCell ref="A2:N2"/>
    <mergeCell ref="A3:A5"/>
    <mergeCell ref="B3:B5"/>
    <mergeCell ref="C3:C4"/>
    <mergeCell ref="D3:D4"/>
    <mergeCell ref="E3:I3"/>
    <mergeCell ref="J3:N3"/>
  </mergeCells>
  <pageMargins left="0.59055118110236227" right="0.59055118110236227" top="1.1811023622047245" bottom="0.78740157480314965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2020-04-05T22:50:41Z</dcterms:modified>
</cp:coreProperties>
</file>